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ohnson\Desktop\Temp\"/>
    </mc:Choice>
  </mc:AlternateContent>
  <xr:revisionPtr revIDLastSave="0" documentId="8_{817D117F-3741-4607-9D39-A37330B4CAF5}" xr6:coauthVersionLast="36" xr6:coauthVersionMax="36" xr10:uidLastSave="{00000000-0000-0000-0000-000000000000}"/>
  <bookViews>
    <workbookView xWindow="960" yWindow="990" windowWidth="25650" windowHeight="14490" xr2:uid="{00000000-000D-0000-FFFF-FFFF00000000}"/>
  </bookViews>
  <sheets>
    <sheet name="PavementMoratorium" sheetId="1" r:id="rId1"/>
    <sheet name="1998-2012" sheetId="4" state="hidden" r:id="rId2"/>
    <sheet name="2013-2014" sheetId="2" state="hidden" r:id="rId3"/>
  </sheets>
  <definedNames>
    <definedName name="_xlnm.Print_Area" localSheetId="1">'1998-2012'!$A$1:$G$137</definedName>
    <definedName name="_xlnm.Print_Area" localSheetId="2">'2013-2014'!$A$1:$I$76</definedName>
    <definedName name="_xlnm.Print_Titles" localSheetId="1">'1998-2012'!$1:$2</definedName>
    <definedName name="_xlnm.Print_Titles" localSheetId="0">PavementMoratorium!$1:$2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2" i="2" l="1"/>
  <c r="H28" i="2"/>
  <c r="H48" i="2"/>
  <c r="H63" i="2" l="1"/>
  <c r="H39" i="2"/>
  <c r="H18" i="2" l="1"/>
  <c r="H17" i="2"/>
  <c r="H15" i="2"/>
  <c r="H16" i="2" s="1"/>
  <c r="H13" i="2"/>
  <c r="H14" i="2" s="1"/>
  <c r="G118" i="4"/>
  <c r="G103" i="4"/>
  <c r="G83" i="4"/>
  <c r="G85" i="4" s="1"/>
  <c r="G41" i="4"/>
  <c r="G18" i="4"/>
  <c r="H20" i="2" l="1"/>
  <c r="H69" i="2" s="1"/>
  <c r="H19" i="2"/>
  <c r="H70" i="2" l="1"/>
  <c r="H74" i="2" s="1"/>
  <c r="G106" i="4"/>
</calcChain>
</file>

<file path=xl/sharedStrings.xml><?xml version="1.0" encoding="utf-8"?>
<sst xmlns="http://schemas.openxmlformats.org/spreadsheetml/2006/main" count="665" uniqueCount="286">
  <si>
    <t>Description</t>
  </si>
  <si>
    <t>From</t>
  </si>
  <si>
    <t>To</t>
  </si>
  <si>
    <t>Street</t>
  </si>
  <si>
    <t>Funding Source</t>
  </si>
  <si>
    <t>Adams  Street</t>
  </si>
  <si>
    <t>Washington Ave</t>
  </si>
  <si>
    <t>Blind Center</t>
  </si>
  <si>
    <t>Reconstruct &amp; Overlay</t>
  </si>
  <si>
    <t>Washington Ave.</t>
  </si>
  <si>
    <t>Adams Street</t>
  </si>
  <si>
    <t>Curtis Street</t>
  </si>
  <si>
    <t>Slurry Seal</t>
  </si>
  <si>
    <t>Pierce Street</t>
  </si>
  <si>
    <t>Cost</t>
  </si>
  <si>
    <t>Rehab and RAC Overlay</t>
  </si>
  <si>
    <t>TEA 21 Grant</t>
  </si>
  <si>
    <t>Marin Ave.</t>
  </si>
  <si>
    <t>San Pablo Ave</t>
  </si>
  <si>
    <t>Measure F</t>
  </si>
  <si>
    <t>No. of Calhouln St.</t>
  </si>
  <si>
    <t>South of Gateview Condos.</t>
  </si>
  <si>
    <t>Reconstruct</t>
  </si>
  <si>
    <t>Pomonal Ave</t>
  </si>
  <si>
    <t>Solano Ave</t>
  </si>
  <si>
    <t>Masonic Ave</t>
  </si>
  <si>
    <t xml:space="preserve">Reconstuction </t>
  </si>
  <si>
    <t>Solano Ave Project</t>
  </si>
  <si>
    <t>FY</t>
  </si>
  <si>
    <t>1998-99</t>
  </si>
  <si>
    <t>2000-01</t>
  </si>
  <si>
    <t>2003-04</t>
  </si>
  <si>
    <t>Eastshore Hwy.</t>
  </si>
  <si>
    <t>Cod. Creek</t>
  </si>
  <si>
    <t>Team Toyota</t>
  </si>
  <si>
    <t>Cape Seal</t>
  </si>
  <si>
    <t>Berkeley City Limit</t>
  </si>
  <si>
    <t>2003-04 Pavement Resurfacing Project</t>
  </si>
  <si>
    <t>2004-05 Pavement Resurfacing Project</t>
  </si>
  <si>
    <t>Buchanan Marin</t>
  </si>
  <si>
    <t>2004 Surface Seal Program</t>
  </si>
  <si>
    <t>Kains Ave.</t>
  </si>
  <si>
    <t>Solano Ave.</t>
  </si>
  <si>
    <t>Berkeley Sewer Project</t>
  </si>
  <si>
    <t>Dartmouth St.</t>
  </si>
  <si>
    <t>South City Limit</t>
  </si>
  <si>
    <t>San Pablo Ave.</t>
  </si>
  <si>
    <t>Stannage Ave.</t>
  </si>
  <si>
    <t>Cornell Ave.</t>
  </si>
  <si>
    <t>Talbot Ave.</t>
  </si>
  <si>
    <t>Evelyn Ave.</t>
  </si>
  <si>
    <t>Masonic Ave.</t>
  </si>
  <si>
    <t>Key Route Blvd.</t>
  </si>
  <si>
    <t>2004-05</t>
  </si>
  <si>
    <t>Pomona Ave.</t>
  </si>
  <si>
    <t xml:space="preserve">Cornell Ave. </t>
  </si>
  <si>
    <t>Portland Ave.</t>
  </si>
  <si>
    <t>Neilson St.</t>
  </si>
  <si>
    <t>Terrace St.</t>
  </si>
  <si>
    <t>Tevlin St.</t>
  </si>
  <si>
    <t>Albany Terrace</t>
  </si>
  <si>
    <t>North End</t>
  </si>
  <si>
    <t>Construction</t>
  </si>
  <si>
    <t>Measure F, TFCA Grant</t>
  </si>
  <si>
    <t>&amp; Measure B</t>
  </si>
  <si>
    <t>2005 Pavement Resurfacing &amp; Marin Avenue Reconfiguration</t>
  </si>
  <si>
    <t>North City Line</t>
  </si>
  <si>
    <t>Buchanan St.</t>
  </si>
  <si>
    <t>Clay St.</t>
  </si>
  <si>
    <t>Castro St.</t>
  </si>
  <si>
    <t>Jackson St.</t>
  </si>
  <si>
    <t>Hillside Ave.</t>
  </si>
  <si>
    <t>Adams St.</t>
  </si>
  <si>
    <t>Cerrito St.</t>
  </si>
  <si>
    <t>Filmore St.</t>
  </si>
  <si>
    <t>Sonoma Ave.</t>
  </si>
  <si>
    <t>Carmel Ave</t>
  </si>
  <si>
    <t>Posen Ave.</t>
  </si>
  <si>
    <t>Ventura Ave.</t>
  </si>
  <si>
    <t>Santa Fe Ave.</t>
  </si>
  <si>
    <t>El Cerrito City Limit</t>
  </si>
  <si>
    <t>Curtis St.</t>
  </si>
  <si>
    <t>Peralta Ave.</t>
  </si>
  <si>
    <t>Garfield Ave.</t>
  </si>
  <si>
    <t>Sonoma St.</t>
  </si>
  <si>
    <t>Cleveland Ave.</t>
  </si>
  <si>
    <t>Gateview Ave.</t>
  </si>
  <si>
    <t>West Place</t>
  </si>
  <si>
    <t>N. End</t>
  </si>
  <si>
    <t>Multiple</t>
  </si>
  <si>
    <t>Agreement w Berkeley</t>
  </si>
  <si>
    <t>Buchanan Pavement Rehabilitation Project</t>
  </si>
  <si>
    <t>Marin Avenue</t>
  </si>
  <si>
    <t>2006-07</t>
  </si>
  <si>
    <t>2007 Paving Project</t>
  </si>
  <si>
    <t>Measure F 2006</t>
  </si>
  <si>
    <t>1019 Pomona Ave.</t>
  </si>
  <si>
    <t>1021 Pomona Ave.</t>
  </si>
  <si>
    <t>Regrade &amp; Reconstr Por</t>
  </si>
  <si>
    <t>Ramona Ave.</t>
  </si>
  <si>
    <t>807 Ramona Ave.</t>
  </si>
  <si>
    <t>809 Ramona Ave.</t>
  </si>
  <si>
    <t>San Carlos Ave.</t>
  </si>
  <si>
    <t>822 San Carlos Ave.</t>
  </si>
  <si>
    <t>830 San Carlos Ave.</t>
  </si>
  <si>
    <t>927 Pomona Ave.</t>
  </si>
  <si>
    <t>929 Pomona Ave.</t>
  </si>
  <si>
    <t>Polk Street</t>
  </si>
  <si>
    <t>821 Polk St.</t>
  </si>
  <si>
    <t>827 Polk St.</t>
  </si>
  <si>
    <t>957 Talbot Street</t>
  </si>
  <si>
    <t>Cerrito Street</t>
  </si>
  <si>
    <t>949 Cerrito St.</t>
  </si>
  <si>
    <t>951 Cerrito St.</t>
  </si>
  <si>
    <t>1005 Ramona Ave.</t>
  </si>
  <si>
    <t>1007 Ramona Ave.</t>
  </si>
  <si>
    <t>Tevlin Street</t>
  </si>
  <si>
    <t>Francis St.</t>
  </si>
  <si>
    <t>South end of Tevlin St.</t>
  </si>
  <si>
    <t>Overlay</t>
  </si>
  <si>
    <t>2008-09</t>
  </si>
  <si>
    <t>2009 Paving Project</t>
  </si>
  <si>
    <t>Solano Avenue</t>
  </si>
  <si>
    <t xml:space="preserve">Jackson </t>
  </si>
  <si>
    <t>San Pablo</t>
  </si>
  <si>
    <t>Madison St.</t>
  </si>
  <si>
    <t>Nielson St.</t>
  </si>
  <si>
    <t>Sonoma Ave</t>
  </si>
  <si>
    <t>Berk City Limit</t>
  </si>
  <si>
    <t xml:space="preserve">Visalia St. </t>
  </si>
  <si>
    <t>Curtis St</t>
  </si>
  <si>
    <t>Portland Ave</t>
  </si>
  <si>
    <t>Marin ave</t>
  </si>
  <si>
    <t>Brighton Ave</t>
  </si>
  <si>
    <t>Stannage Ave</t>
  </si>
  <si>
    <t xml:space="preserve">N City Limit </t>
  </si>
  <si>
    <t>Garfield Ave</t>
  </si>
  <si>
    <t>Ordway St</t>
  </si>
  <si>
    <t>Ramona Ave</t>
  </si>
  <si>
    <t>Thousand Oaks Blvd</t>
  </si>
  <si>
    <t>Berk City Limits</t>
  </si>
  <si>
    <t>Peralta Ave</t>
  </si>
  <si>
    <t xml:space="preserve">Buchanan St </t>
  </si>
  <si>
    <t>2010-11</t>
  </si>
  <si>
    <t>Pierce St.</t>
  </si>
  <si>
    <t>N City Limit- Richmond</t>
  </si>
  <si>
    <t>Regrade &amp; Reconstruction</t>
  </si>
  <si>
    <t xml:space="preserve">500 block </t>
  </si>
  <si>
    <t>Base Repair &amp; 4" Mill &amp; Fill</t>
  </si>
  <si>
    <t>Calhoun St.</t>
  </si>
  <si>
    <t>Buchanan St</t>
  </si>
  <si>
    <t>2011-12</t>
  </si>
  <si>
    <t>2009-10</t>
  </si>
  <si>
    <t>2011 Paving Project</t>
  </si>
  <si>
    <t>Measure F 06</t>
  </si>
  <si>
    <t>S.end 500 block</t>
  </si>
  <si>
    <t>San Gabriel Ave</t>
  </si>
  <si>
    <t xml:space="preserve"> Portland Ave </t>
  </si>
  <si>
    <t xml:space="preserve"> Brighton Ave.</t>
  </si>
  <si>
    <t xml:space="preserve">Santa Fe Ave. </t>
  </si>
  <si>
    <t xml:space="preserve">Solano Avenue </t>
  </si>
  <si>
    <t xml:space="preserve">Sonoma Ave.  </t>
  </si>
  <si>
    <t>Stimulus fund</t>
  </si>
  <si>
    <t>Local Street and Road Funding(CMA TIP)</t>
  </si>
  <si>
    <t>CDBG Funds-curb ramps</t>
  </si>
  <si>
    <t>Prop 1B-2007/2008</t>
  </si>
  <si>
    <t>Prop 1B-2008/2009</t>
  </si>
  <si>
    <t>Measure F -2002 (Bike Path-S48)</t>
  </si>
  <si>
    <t>Measure F -2002 (Paving P51)</t>
  </si>
  <si>
    <t>Local Street and Road funding-FED STIP</t>
  </si>
  <si>
    <t>Total</t>
  </si>
  <si>
    <t xml:space="preserve">                                       </t>
  </si>
  <si>
    <t>2012 Paving Project</t>
  </si>
  <si>
    <t>Measure F06</t>
  </si>
  <si>
    <t>EBMUD</t>
  </si>
  <si>
    <t>Spokane  Ave.</t>
  </si>
  <si>
    <t xml:space="preserve">Brighton Ave. </t>
  </si>
  <si>
    <t>Portland Avenue</t>
  </si>
  <si>
    <t>Pierce Street Rehab. Project</t>
  </si>
  <si>
    <t>2014 Paving Project</t>
  </si>
  <si>
    <t>Measure F-06</t>
  </si>
  <si>
    <t>Washington</t>
  </si>
  <si>
    <t xml:space="preserve">San Pablo </t>
  </si>
  <si>
    <t>Masonic</t>
  </si>
  <si>
    <t>Base Repair &amp; 3" RAC Mill &amp; Fill</t>
  </si>
  <si>
    <t>Key Route Blvd</t>
  </si>
  <si>
    <t>Portland</t>
  </si>
  <si>
    <t xml:space="preserve">Cornell </t>
  </si>
  <si>
    <t>Quantity (Ton)</t>
  </si>
  <si>
    <t>Cost Estimate($125/ton)</t>
  </si>
  <si>
    <t>Marin</t>
  </si>
  <si>
    <t>S City Limit</t>
  </si>
  <si>
    <t>Solano</t>
  </si>
  <si>
    <t>N. City Limit</t>
  </si>
  <si>
    <t>Madison</t>
  </si>
  <si>
    <t>Hillside</t>
  </si>
  <si>
    <t>Jackson</t>
  </si>
  <si>
    <t>Ramona</t>
  </si>
  <si>
    <t>Nichols report: scenario 2 ($400/year)</t>
  </si>
  <si>
    <t>Talbot</t>
  </si>
  <si>
    <t xml:space="preserve">Dartmouth St </t>
  </si>
  <si>
    <t>Evelyn</t>
  </si>
  <si>
    <t>S. City Limit</t>
  </si>
  <si>
    <t xml:space="preserve">N. City Limit </t>
  </si>
  <si>
    <t>Garfield Av</t>
  </si>
  <si>
    <t>1.5" Mill &amp; Fill</t>
  </si>
  <si>
    <t>West Pl.</t>
  </si>
  <si>
    <t xml:space="preserve">Posen </t>
  </si>
  <si>
    <t>End</t>
  </si>
  <si>
    <t>Pierce</t>
  </si>
  <si>
    <t>Planned for 2012</t>
  </si>
  <si>
    <t>Planned for 2013</t>
  </si>
  <si>
    <t>Terrace Street</t>
  </si>
  <si>
    <t xml:space="preserve">Nielsen </t>
  </si>
  <si>
    <t>Tevlin</t>
  </si>
  <si>
    <t>2.5" Mill &amp; Fill</t>
  </si>
  <si>
    <t>Cerrito St</t>
  </si>
  <si>
    <t>1.5 " Mill and Fill</t>
  </si>
  <si>
    <t>Cornell Ave</t>
  </si>
  <si>
    <t>Garfield</t>
  </si>
  <si>
    <t xml:space="preserve">Evelyn </t>
  </si>
  <si>
    <t>Datmouth St</t>
  </si>
  <si>
    <t>Neilson</t>
  </si>
  <si>
    <t>Sonoma</t>
  </si>
  <si>
    <t>Francis</t>
  </si>
  <si>
    <t>Peralta</t>
  </si>
  <si>
    <t>Buchanan st</t>
  </si>
  <si>
    <t>580 off ramp/I-80 on ramp</t>
  </si>
  <si>
    <t>Overpass</t>
  </si>
  <si>
    <t>Slurry</t>
  </si>
  <si>
    <t>Polk</t>
  </si>
  <si>
    <t>Measure B</t>
  </si>
  <si>
    <t>Seal Cracks</t>
  </si>
  <si>
    <t xml:space="preserve">Solano </t>
  </si>
  <si>
    <t>Buchanan</t>
  </si>
  <si>
    <t>Ordway</t>
  </si>
  <si>
    <t>MArin</t>
  </si>
  <si>
    <t>Pomona</t>
  </si>
  <si>
    <t xml:space="preserve">Washington </t>
  </si>
  <si>
    <t>Thousand Oaks</t>
  </si>
  <si>
    <t>Stannage</t>
  </si>
  <si>
    <t>Visalia</t>
  </si>
  <si>
    <t>Curtis</t>
  </si>
  <si>
    <t>N. city Limit</t>
  </si>
  <si>
    <t>Subtotals</t>
  </si>
  <si>
    <t>RAC-Treatment</t>
  </si>
  <si>
    <t>HMA-Treatment</t>
  </si>
  <si>
    <t xml:space="preserve">RAC-Cal Recycle </t>
  </si>
  <si>
    <t>Buchanan Ave Westbound</t>
  </si>
  <si>
    <t xml:space="preserve">Curtis </t>
  </si>
  <si>
    <t>Taylor</t>
  </si>
  <si>
    <t xml:space="preserve">Cleveland </t>
  </si>
  <si>
    <t>Gateview</t>
  </si>
  <si>
    <t>Johnson</t>
  </si>
  <si>
    <t>Planned for 2013 to 2015</t>
  </si>
  <si>
    <t>Street Name</t>
  </si>
  <si>
    <t>Begin Location</t>
  </si>
  <si>
    <t>End Location</t>
  </si>
  <si>
    <t xml:space="preserve"> Rubberized Asphalt Concrete (RAC) Project(s)</t>
  </si>
  <si>
    <t xml:space="preserve"> 1.5" Mill and Fill with spot repairs</t>
  </si>
  <si>
    <t>Total Construction</t>
  </si>
  <si>
    <t>Design and Construction Management</t>
  </si>
  <si>
    <t>Total Estimate Project Costs</t>
  </si>
  <si>
    <t>15% Contingency</t>
  </si>
  <si>
    <t>Funds</t>
  </si>
  <si>
    <t>Miscellaneous Citywide Pothole Repair</t>
  </si>
  <si>
    <t>Start</t>
  </si>
  <si>
    <t>Carmel</t>
  </si>
  <si>
    <t>Adams</t>
  </si>
  <si>
    <t>Kains</t>
  </si>
  <si>
    <t>Brighton</t>
  </si>
  <si>
    <t>San Gabriel</t>
  </si>
  <si>
    <t>Description of Work</t>
  </si>
  <si>
    <t>Moratorium</t>
  </si>
  <si>
    <t>San Carlos</t>
  </si>
  <si>
    <t>El Cerrito city limit</t>
  </si>
  <si>
    <t xml:space="preserve">Buchanan </t>
  </si>
  <si>
    <t>jackson street</t>
  </si>
  <si>
    <t>Cornell</t>
  </si>
  <si>
    <t>Portlant</t>
  </si>
  <si>
    <t>Portland (half block)</t>
  </si>
  <si>
    <t>Base Repair &amp; 3" Mill &amp; Fill</t>
  </si>
  <si>
    <t xml:space="preserve">Cerrito </t>
  </si>
  <si>
    <t>2" grind and overlay</t>
  </si>
  <si>
    <t>Clay</t>
  </si>
  <si>
    <t>3" grind and overlay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</si>
</sst>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.5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.5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1" fillId="0" borderId="0" xfId="1"/>
    <xf numFmtId="164" fontId="1" fillId="0" borderId="0" xfId="1" applyNumberFormat="1"/>
    <xf numFmtId="164" fontId="1" fillId="0" borderId="0" xfId="1" applyNumberFormat="1" applyFont="1"/>
    <xf numFmtId="3" fontId="0" fillId="0" borderId="0" xfId="0" applyNumberFormat="1"/>
    <xf numFmtId="0" fontId="3" fillId="0" borderId="0" xfId="0" applyFont="1"/>
    <xf numFmtId="0" fontId="7" fillId="0" borderId="0" xfId="0" applyFont="1" applyAlignment="1">
      <alignment horizontal="left" indent="2"/>
    </xf>
    <xf numFmtId="6" fontId="4" fillId="0" borderId="0" xfId="0" applyNumberFormat="1" applyFont="1" applyAlignment="1">
      <alignment horizontal="justify"/>
    </xf>
    <xf numFmtId="44" fontId="5" fillId="0" borderId="0" xfId="1" applyFont="1"/>
    <xf numFmtId="0" fontId="2" fillId="0" borderId="0" xfId="0" applyFont="1"/>
    <xf numFmtId="8" fontId="0" fillId="0" borderId="0" xfId="0" applyNumberFormat="1"/>
    <xf numFmtId="0" fontId="2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0" xfId="0" applyFont="1" applyAlignment="1"/>
    <xf numFmtId="44" fontId="0" fillId="0" borderId="0" xfId="0" applyNumberFormat="1"/>
    <xf numFmtId="44" fontId="0" fillId="0" borderId="1" xfId="1" applyFont="1" applyBorder="1"/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8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8" fillId="0" borderId="0" xfId="0" applyFont="1"/>
    <xf numFmtId="0" fontId="9" fillId="0" borderId="0" xfId="0" applyFont="1"/>
    <xf numFmtId="8" fontId="8" fillId="0" borderId="0" xfId="0" applyNumberFormat="1" applyFont="1"/>
    <xf numFmtId="8" fontId="8" fillId="0" borderId="2" xfId="0" applyNumberFormat="1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right"/>
    </xf>
    <xf numFmtId="1" fontId="8" fillId="0" borderId="0" xfId="0" applyNumberFormat="1" applyFont="1"/>
    <xf numFmtId="8" fontId="8" fillId="0" borderId="1" xfId="0" applyNumberFormat="1" applyFont="1" applyBorder="1"/>
    <xf numFmtId="0" fontId="8" fillId="0" borderId="0" xfId="0" applyFont="1" applyAlignment="1">
      <alignment horizontal="left"/>
    </xf>
    <xf numFmtId="8" fontId="8" fillId="0" borderId="2" xfId="1" applyNumberFormat="1" applyFont="1" applyBorder="1" applyAlignment="1">
      <alignment horizontal="center"/>
    </xf>
    <xf numFmtId="8" fontId="8" fillId="0" borderId="0" xfId="1" applyNumberFormat="1" applyFont="1" applyBorder="1" applyAlignment="1">
      <alignment horizontal="center"/>
    </xf>
    <xf numFmtId="8" fontId="8" fillId="0" borderId="0" xfId="0" applyNumberFormat="1" applyFont="1" applyBorder="1"/>
    <xf numFmtId="0" fontId="12" fillId="0" borderId="2" xfId="0" applyFont="1" applyFill="1" applyBorder="1"/>
    <xf numFmtId="0" fontId="13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2" xfId="0" applyBorder="1"/>
    <xf numFmtId="17" fontId="0" fillId="0" borderId="2" xfId="0" applyNumberFormat="1" applyBorder="1"/>
    <xf numFmtId="0" fontId="0" fillId="0" borderId="3" xfId="0" applyBorder="1"/>
    <xf numFmtId="0" fontId="12" fillId="0" borderId="3" xfId="0" applyFont="1" applyFill="1" applyBorder="1"/>
    <xf numFmtId="17" fontId="0" fillId="0" borderId="3" xfId="0" applyNumberFormat="1" applyBorder="1"/>
    <xf numFmtId="0" fontId="0" fillId="0" borderId="8" xfId="0" applyBorder="1"/>
    <xf numFmtId="0" fontId="0" fillId="0" borderId="9" xfId="0" applyBorder="1"/>
    <xf numFmtId="0" fontId="1" fillId="0" borderId="8" xfId="0" applyFont="1" applyBorder="1"/>
    <xf numFmtId="17" fontId="0" fillId="0" borderId="6" xfId="0" applyNumberFormat="1" applyBorder="1"/>
    <xf numFmtId="17" fontId="0" fillId="0" borderId="7" xfId="0" applyNumberFormat="1" applyBorder="1"/>
    <xf numFmtId="0" fontId="1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" xfId="0" applyFill="1" applyBorder="1"/>
    <xf numFmtId="0" fontId="12" fillId="2" borderId="2" xfId="0" applyFont="1" applyFill="1" applyBorder="1"/>
    <xf numFmtId="17" fontId="0" fillId="2" borderId="2" xfId="0" applyNumberFormat="1" applyFill="1" applyBorder="1"/>
    <xf numFmtId="17" fontId="0" fillId="2" borderId="6" xfId="0" applyNumberFormat="1" applyFill="1" applyBorder="1"/>
    <xf numFmtId="0" fontId="1" fillId="2" borderId="2" xfId="0" applyFont="1" applyFill="1" applyBorder="1"/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workbookViewId="0">
      <selection activeCell="G2" sqref="G2"/>
    </sheetView>
  </sheetViews>
  <sheetFormatPr defaultRowHeight="12.75" x14ac:dyDescent="0.2"/>
  <cols>
    <col min="1" max="1" width="15.140625" bestFit="1" customWidth="1"/>
    <col min="2" max="2" width="21.7109375" customWidth="1"/>
    <col min="3" max="3" width="21.28515625" customWidth="1"/>
    <col min="4" max="4" width="25" customWidth="1"/>
    <col min="5" max="6" width="11.28515625" customWidth="1"/>
  </cols>
  <sheetData>
    <row r="1" spans="1:6" ht="15" x14ac:dyDescent="0.25">
      <c r="A1" s="63" t="s">
        <v>3</v>
      </c>
      <c r="B1" s="63" t="s">
        <v>1</v>
      </c>
      <c r="C1" s="63" t="s">
        <v>2</v>
      </c>
      <c r="D1" s="63" t="s">
        <v>272</v>
      </c>
      <c r="E1" s="62" t="s">
        <v>273</v>
      </c>
      <c r="F1" s="62"/>
    </row>
    <row r="2" spans="1:6" s="42" customFormat="1" ht="28.5" customHeight="1" x14ac:dyDescent="0.25">
      <c r="A2" s="62"/>
      <c r="B2" s="62"/>
      <c r="C2" s="62"/>
      <c r="D2" s="62"/>
      <c r="E2" s="43" t="s">
        <v>266</v>
      </c>
      <c r="F2" s="43" t="s">
        <v>208</v>
      </c>
    </row>
    <row r="3" spans="1:6" x14ac:dyDescent="0.2">
      <c r="A3" s="49"/>
      <c r="B3" s="49"/>
      <c r="C3" s="49"/>
      <c r="D3" s="49"/>
      <c r="E3" s="49"/>
      <c r="F3" s="50"/>
    </row>
    <row r="4" spans="1:6" x14ac:dyDescent="0.2">
      <c r="A4" s="54" t="s">
        <v>268</v>
      </c>
      <c r="B4" s="54" t="s">
        <v>284</v>
      </c>
      <c r="C4" s="54" t="s">
        <v>181</v>
      </c>
      <c r="D4" s="54" t="s">
        <v>283</v>
      </c>
      <c r="E4" s="55">
        <v>2016</v>
      </c>
      <c r="F4" s="56">
        <v>2021</v>
      </c>
    </row>
    <row r="5" spans="1:6" x14ac:dyDescent="0.2">
      <c r="A5" s="51" t="s">
        <v>199</v>
      </c>
      <c r="B5" s="51" t="s">
        <v>181</v>
      </c>
      <c r="C5" s="51" t="s">
        <v>192</v>
      </c>
      <c r="D5" s="51" t="s">
        <v>285</v>
      </c>
      <c r="E5" s="49">
        <v>2016</v>
      </c>
      <c r="F5" s="50">
        <v>2021</v>
      </c>
    </row>
    <row r="6" spans="1:6" x14ac:dyDescent="0.2">
      <c r="A6" s="54" t="s">
        <v>194</v>
      </c>
      <c r="B6" s="54" t="s">
        <v>284</v>
      </c>
      <c r="C6" s="54" t="s">
        <v>208</v>
      </c>
      <c r="D6" s="54" t="s">
        <v>22</v>
      </c>
      <c r="E6" s="55">
        <v>2016</v>
      </c>
      <c r="F6" s="56">
        <v>2021</v>
      </c>
    </row>
    <row r="7" spans="1:6" x14ac:dyDescent="0.2">
      <c r="A7" s="51" t="s">
        <v>186</v>
      </c>
      <c r="B7" s="51" t="s">
        <v>278</v>
      </c>
      <c r="C7" s="51" t="s">
        <v>183</v>
      </c>
      <c r="D7" s="51" t="s">
        <v>283</v>
      </c>
      <c r="E7" s="49">
        <v>2016</v>
      </c>
      <c r="F7" s="50">
        <v>2021</v>
      </c>
    </row>
    <row r="8" spans="1:6" x14ac:dyDescent="0.2">
      <c r="A8" s="54" t="s">
        <v>196</v>
      </c>
      <c r="B8" s="54" t="s">
        <v>192</v>
      </c>
      <c r="C8" s="54" t="s">
        <v>234</v>
      </c>
      <c r="D8" s="54" t="s">
        <v>283</v>
      </c>
      <c r="E8" s="55">
        <v>2016</v>
      </c>
      <c r="F8" s="56">
        <v>2021</v>
      </c>
    </row>
    <row r="9" spans="1:6" x14ac:dyDescent="0.2">
      <c r="A9" s="51" t="s">
        <v>282</v>
      </c>
      <c r="B9" s="51" t="s">
        <v>195</v>
      </c>
      <c r="C9" s="51" t="s">
        <v>192</v>
      </c>
      <c r="D9" s="51" t="s">
        <v>12</v>
      </c>
      <c r="E9" s="49">
        <v>2014</v>
      </c>
      <c r="F9" s="50">
        <v>2019</v>
      </c>
    </row>
    <row r="10" spans="1:6" x14ac:dyDescent="0.2">
      <c r="A10" s="54" t="s">
        <v>201</v>
      </c>
      <c r="B10" s="54" t="s">
        <v>275</v>
      </c>
      <c r="C10" s="54" t="s">
        <v>270</v>
      </c>
      <c r="D10" s="54" t="s">
        <v>12</v>
      </c>
      <c r="E10" s="55">
        <v>2014</v>
      </c>
      <c r="F10" s="56">
        <v>2019</v>
      </c>
    </row>
    <row r="11" spans="1:6" ht="15" x14ac:dyDescent="0.25">
      <c r="A11" s="44" t="s">
        <v>268</v>
      </c>
      <c r="B11" s="41" t="s">
        <v>181</v>
      </c>
      <c r="C11" s="41" t="s">
        <v>192</v>
      </c>
      <c r="D11" s="41" t="s">
        <v>12</v>
      </c>
      <c r="E11" s="45">
        <v>43617</v>
      </c>
      <c r="F11" s="52">
        <v>45444</v>
      </c>
    </row>
    <row r="12" spans="1:6" ht="15" x14ac:dyDescent="0.25">
      <c r="A12" s="57" t="s">
        <v>194</v>
      </c>
      <c r="B12" s="58" t="s">
        <v>61</v>
      </c>
      <c r="C12" s="58" t="s">
        <v>234</v>
      </c>
      <c r="D12" s="58" t="s">
        <v>12</v>
      </c>
      <c r="E12" s="59">
        <v>43617</v>
      </c>
      <c r="F12" s="60">
        <v>45444</v>
      </c>
    </row>
    <row r="13" spans="1:6" ht="15" x14ac:dyDescent="0.25">
      <c r="A13" s="44" t="s">
        <v>209</v>
      </c>
      <c r="B13" s="41" t="s">
        <v>275</v>
      </c>
      <c r="C13" s="41" t="s">
        <v>276</v>
      </c>
      <c r="D13" s="41" t="s">
        <v>12</v>
      </c>
      <c r="E13" s="45">
        <v>43617</v>
      </c>
      <c r="F13" s="52">
        <v>45444</v>
      </c>
    </row>
    <row r="14" spans="1:6" ht="15" x14ac:dyDescent="0.25">
      <c r="A14" s="57" t="s">
        <v>192</v>
      </c>
      <c r="B14" s="58" t="s">
        <v>277</v>
      </c>
      <c r="C14" s="58" t="s">
        <v>124</v>
      </c>
      <c r="D14" s="58" t="s">
        <v>12</v>
      </c>
      <c r="E14" s="59">
        <v>43617</v>
      </c>
      <c r="F14" s="60">
        <v>45444</v>
      </c>
    </row>
    <row r="15" spans="1:6" ht="15" x14ac:dyDescent="0.25">
      <c r="A15" s="44" t="s">
        <v>250</v>
      </c>
      <c r="B15" s="41" t="s">
        <v>192</v>
      </c>
      <c r="C15" s="41" t="s">
        <v>234</v>
      </c>
      <c r="D15" s="41" t="s">
        <v>12</v>
      </c>
      <c r="E15" s="45">
        <v>43617</v>
      </c>
      <c r="F15" s="52">
        <v>45444</v>
      </c>
    </row>
    <row r="16" spans="1:6" ht="15" x14ac:dyDescent="0.25">
      <c r="A16" s="57" t="s">
        <v>219</v>
      </c>
      <c r="B16" s="58" t="s">
        <v>124</v>
      </c>
      <c r="C16" s="58" t="s">
        <v>183</v>
      </c>
      <c r="D16" s="58" t="s">
        <v>12</v>
      </c>
      <c r="E16" s="59">
        <v>43617</v>
      </c>
      <c r="F16" s="60">
        <v>45444</v>
      </c>
    </row>
    <row r="17" spans="1:6" ht="15" x14ac:dyDescent="0.25">
      <c r="A17" s="44" t="s">
        <v>269</v>
      </c>
      <c r="B17" s="41" t="s">
        <v>192</v>
      </c>
      <c r="C17" s="41" t="s">
        <v>190</v>
      </c>
      <c r="D17" s="41" t="s">
        <v>35</v>
      </c>
      <c r="E17" s="45">
        <v>43617</v>
      </c>
      <c r="F17" s="52">
        <v>45444</v>
      </c>
    </row>
    <row r="18" spans="1:6" ht="15" x14ac:dyDescent="0.25">
      <c r="A18" s="57" t="s">
        <v>186</v>
      </c>
      <c r="B18" s="58" t="s">
        <v>124</v>
      </c>
      <c r="C18" s="58" t="s">
        <v>278</v>
      </c>
      <c r="D18" s="58" t="s">
        <v>12</v>
      </c>
      <c r="E18" s="59">
        <v>43617</v>
      </c>
      <c r="F18" s="60">
        <v>45444</v>
      </c>
    </row>
    <row r="19" spans="1:6" ht="15" x14ac:dyDescent="0.25">
      <c r="A19" s="44" t="s">
        <v>240</v>
      </c>
      <c r="B19" s="41" t="s">
        <v>270</v>
      </c>
      <c r="C19" s="41" t="s">
        <v>181</v>
      </c>
      <c r="D19" s="41" t="s">
        <v>12</v>
      </c>
      <c r="E19" s="45">
        <v>43617</v>
      </c>
      <c r="F19" s="52">
        <v>45444</v>
      </c>
    </row>
    <row r="20" spans="1:6" ht="15" x14ac:dyDescent="0.25">
      <c r="A20" s="61" t="s">
        <v>240</v>
      </c>
      <c r="B20" s="58" t="s">
        <v>192</v>
      </c>
      <c r="C20" s="58" t="s">
        <v>190</v>
      </c>
      <c r="D20" s="58" t="s">
        <v>12</v>
      </c>
      <c r="E20" s="59">
        <v>43617</v>
      </c>
      <c r="F20" s="60">
        <v>45444</v>
      </c>
    </row>
    <row r="21" spans="1:6" ht="15" x14ac:dyDescent="0.25">
      <c r="A21" s="44" t="s">
        <v>199</v>
      </c>
      <c r="B21" s="41" t="s">
        <v>192</v>
      </c>
      <c r="C21" s="41" t="s">
        <v>190</v>
      </c>
      <c r="D21" s="41" t="s">
        <v>12</v>
      </c>
      <c r="E21" s="45">
        <v>43617</v>
      </c>
      <c r="F21" s="52">
        <v>45444</v>
      </c>
    </row>
    <row r="22" spans="1:6" ht="15" x14ac:dyDescent="0.25">
      <c r="A22" s="57" t="s">
        <v>267</v>
      </c>
      <c r="B22" s="58" t="s">
        <v>275</v>
      </c>
      <c r="C22" s="58" t="s">
        <v>279</v>
      </c>
      <c r="D22" s="58" t="s">
        <v>12</v>
      </c>
      <c r="E22" s="59">
        <v>43617</v>
      </c>
      <c r="F22" s="60">
        <v>45444</v>
      </c>
    </row>
    <row r="23" spans="1:6" ht="15" x14ac:dyDescent="0.25">
      <c r="A23" s="44" t="s">
        <v>237</v>
      </c>
      <c r="B23" s="41" t="s">
        <v>181</v>
      </c>
      <c r="C23" s="41" t="s">
        <v>192</v>
      </c>
      <c r="D23" s="41" t="s">
        <v>12</v>
      </c>
      <c r="E23" s="45">
        <v>43617</v>
      </c>
      <c r="F23" s="52">
        <v>45444</v>
      </c>
    </row>
    <row r="24" spans="1:6" ht="15" x14ac:dyDescent="0.25">
      <c r="A24" s="57" t="s">
        <v>197</v>
      </c>
      <c r="B24" s="58" t="s">
        <v>186</v>
      </c>
      <c r="C24" s="58" t="s">
        <v>181</v>
      </c>
      <c r="D24" s="58" t="s">
        <v>12</v>
      </c>
      <c r="E24" s="59">
        <v>43617</v>
      </c>
      <c r="F24" s="60">
        <v>45444</v>
      </c>
    </row>
    <row r="25" spans="1:6" ht="15" x14ac:dyDescent="0.25">
      <c r="A25" s="44" t="s">
        <v>271</v>
      </c>
      <c r="B25" s="41" t="s">
        <v>270</v>
      </c>
      <c r="C25" s="41" t="s">
        <v>186</v>
      </c>
      <c r="D25" s="41" t="s">
        <v>12</v>
      </c>
      <c r="E25" s="45">
        <v>43617</v>
      </c>
      <c r="F25" s="52">
        <v>45444</v>
      </c>
    </row>
    <row r="26" spans="1:6" ht="15" x14ac:dyDescent="0.25">
      <c r="A26" s="57" t="s">
        <v>242</v>
      </c>
      <c r="B26" s="58" t="s">
        <v>275</v>
      </c>
      <c r="C26" s="58" t="s">
        <v>192</v>
      </c>
      <c r="D26" s="58" t="s">
        <v>12</v>
      </c>
      <c r="E26" s="59">
        <v>43617</v>
      </c>
      <c r="F26" s="60">
        <v>45444</v>
      </c>
    </row>
    <row r="27" spans="1:6" ht="15" x14ac:dyDescent="0.25">
      <c r="A27" s="44" t="s">
        <v>274</v>
      </c>
      <c r="B27" s="41" t="s">
        <v>275</v>
      </c>
      <c r="C27" s="41" t="s">
        <v>280</v>
      </c>
      <c r="D27" s="41" t="s">
        <v>12</v>
      </c>
      <c r="E27" s="45">
        <v>43617</v>
      </c>
      <c r="F27" s="52">
        <v>45444</v>
      </c>
    </row>
    <row r="28" spans="1:6" ht="15" x14ac:dyDescent="0.25">
      <c r="A28" s="57" t="s">
        <v>274</v>
      </c>
      <c r="B28" s="58" t="s">
        <v>280</v>
      </c>
      <c r="C28" s="58" t="s">
        <v>181</v>
      </c>
      <c r="D28" s="58" t="s">
        <v>35</v>
      </c>
      <c r="E28" s="59">
        <v>43617</v>
      </c>
      <c r="F28" s="60">
        <v>45444</v>
      </c>
    </row>
    <row r="29" spans="1:6" ht="15.75" thickBot="1" x14ac:dyDescent="0.3">
      <c r="A29" s="46" t="s">
        <v>201</v>
      </c>
      <c r="B29" s="47" t="s">
        <v>219</v>
      </c>
      <c r="C29" s="47" t="s">
        <v>186</v>
      </c>
      <c r="D29" s="47" t="s">
        <v>281</v>
      </c>
      <c r="E29" s="48">
        <v>43282</v>
      </c>
      <c r="F29" s="53">
        <v>45108</v>
      </c>
    </row>
  </sheetData>
  <mergeCells count="5">
    <mergeCell ref="E1:F1"/>
    <mergeCell ref="A1:A2"/>
    <mergeCell ref="B1:B2"/>
    <mergeCell ref="C1:C2"/>
    <mergeCell ref="D1:D2"/>
  </mergeCells>
  <phoneticPr fontId="0" type="noConversion"/>
  <pageMargins left="0.16" right="0.24" top="0.86" bottom="0.69" header="0.27" footer="0.5"/>
  <pageSetup scale="99" fitToHeight="2" orientation="portrait" r:id="rId1"/>
  <headerFooter alignWithMargins="0">
    <oddHeader xml:space="preserve">&amp;C&amp;"Cambria,Bold"&amp;14City of Albany
Pavement Moratorium Program&amp;"Arial,Regular"&amp;10
</oddHeader>
    <oddFooter>&amp;C&amp;"Calibri,Regular"&amp;Z&amp;F&amp;R&amp;"Calibri,Regular"Page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2"/>
  <sheetViews>
    <sheetView topLeftCell="A79" zoomScaleNormal="100" workbookViewId="0">
      <selection activeCell="B124" sqref="B124"/>
    </sheetView>
  </sheetViews>
  <sheetFormatPr defaultRowHeight="12.75" x14ac:dyDescent="0.2"/>
  <cols>
    <col min="1" max="1" width="7.5703125" bestFit="1" customWidth="1"/>
    <col min="2" max="2" width="14.85546875" customWidth="1"/>
    <col min="3" max="3" width="19.85546875" bestFit="1" customWidth="1"/>
    <col min="4" max="4" width="15.42578125" customWidth="1"/>
    <col min="5" max="5" width="19.7109375" customWidth="1"/>
    <col min="6" max="6" width="22.140625" customWidth="1"/>
    <col min="7" max="7" width="24.85546875" bestFit="1" customWidth="1"/>
    <col min="8" max="8" width="9.140625" bestFit="1" customWidth="1"/>
    <col min="9" max="9" width="14.42578125" bestFit="1" customWidth="1"/>
  </cols>
  <sheetData>
    <row r="1" spans="1:9" x14ac:dyDescent="0.2">
      <c r="A1" s="1" t="s">
        <v>28</v>
      </c>
      <c r="B1" s="1" t="s">
        <v>3</v>
      </c>
      <c r="C1" s="1" t="s">
        <v>1</v>
      </c>
      <c r="D1" s="1" t="s">
        <v>2</v>
      </c>
      <c r="E1" s="1" t="s">
        <v>0</v>
      </c>
      <c r="F1" s="1" t="s">
        <v>4</v>
      </c>
      <c r="G1" s="1" t="s">
        <v>14</v>
      </c>
      <c r="H1" s="1"/>
      <c r="I1" s="1"/>
    </row>
    <row r="2" spans="1:9" x14ac:dyDescent="0.2">
      <c r="G2" s="1" t="s">
        <v>62</v>
      </c>
    </row>
    <row r="3" spans="1:9" ht="15" customHeight="1" x14ac:dyDescent="0.2">
      <c r="A3" t="s">
        <v>29</v>
      </c>
      <c r="B3" t="s">
        <v>27</v>
      </c>
      <c r="G3" s="3">
        <v>0</v>
      </c>
    </row>
    <row r="4" spans="1:9" ht="13.5" customHeight="1" x14ac:dyDescent="0.2">
      <c r="B4" t="s">
        <v>42</v>
      </c>
      <c r="C4" t="s">
        <v>18</v>
      </c>
      <c r="D4" t="s">
        <v>25</v>
      </c>
      <c r="E4" t="s">
        <v>26</v>
      </c>
      <c r="F4" t="s">
        <v>89</v>
      </c>
      <c r="G4" s="3"/>
    </row>
    <row r="5" spans="1:9" ht="13.5" customHeight="1" x14ac:dyDescent="0.2">
      <c r="G5" s="3"/>
    </row>
    <row r="6" spans="1:9" x14ac:dyDescent="0.2">
      <c r="A6" t="s">
        <v>30</v>
      </c>
      <c r="B6" t="s">
        <v>43</v>
      </c>
    </row>
    <row r="7" spans="1:9" x14ac:dyDescent="0.2">
      <c r="B7" t="s">
        <v>5</v>
      </c>
      <c r="C7" t="s">
        <v>6</v>
      </c>
      <c r="D7" t="s">
        <v>7</v>
      </c>
      <c r="E7" t="s">
        <v>8</v>
      </c>
      <c r="F7" t="s">
        <v>90</v>
      </c>
      <c r="G7" s="3">
        <v>0</v>
      </c>
    </row>
    <row r="8" spans="1:9" x14ac:dyDescent="0.2">
      <c r="B8" t="s">
        <v>9</v>
      </c>
      <c r="C8" t="s">
        <v>10</v>
      </c>
      <c r="D8" t="s">
        <v>11</v>
      </c>
      <c r="E8" t="s">
        <v>12</v>
      </c>
    </row>
    <row r="9" spans="1:9" x14ac:dyDescent="0.2">
      <c r="G9" s="3"/>
    </row>
    <row r="10" spans="1:9" x14ac:dyDescent="0.2">
      <c r="A10" t="s">
        <v>31</v>
      </c>
      <c r="B10" t="s">
        <v>91</v>
      </c>
      <c r="F10" t="s">
        <v>16</v>
      </c>
      <c r="G10" s="3">
        <v>0</v>
      </c>
    </row>
    <row r="11" spans="1:9" x14ac:dyDescent="0.2">
      <c r="B11" t="s">
        <v>39</v>
      </c>
      <c r="C11" t="s">
        <v>13</v>
      </c>
      <c r="D11" t="s">
        <v>18</v>
      </c>
      <c r="E11" t="s">
        <v>15</v>
      </c>
    </row>
    <row r="12" spans="1:9" x14ac:dyDescent="0.2">
      <c r="G12" s="3"/>
    </row>
    <row r="13" spans="1:9" x14ac:dyDescent="0.2">
      <c r="A13" t="s">
        <v>37</v>
      </c>
      <c r="F13" t="s">
        <v>19</v>
      </c>
      <c r="G13" s="3">
        <v>0</v>
      </c>
    </row>
    <row r="14" spans="1:9" x14ac:dyDescent="0.2">
      <c r="B14" t="s">
        <v>13</v>
      </c>
      <c r="C14" t="s">
        <v>20</v>
      </c>
      <c r="D14" t="s">
        <v>21</v>
      </c>
      <c r="E14" t="s">
        <v>22</v>
      </c>
      <c r="G14" s="3"/>
    </row>
    <row r="15" spans="1:9" x14ac:dyDescent="0.2">
      <c r="B15" t="s">
        <v>23</v>
      </c>
      <c r="C15" t="s">
        <v>24</v>
      </c>
      <c r="D15" t="s">
        <v>9</v>
      </c>
      <c r="E15" t="s">
        <v>22</v>
      </c>
      <c r="G15" s="3"/>
    </row>
    <row r="16" spans="1:9" x14ac:dyDescent="0.2">
      <c r="B16" t="s">
        <v>32</v>
      </c>
      <c r="C16" t="s">
        <v>33</v>
      </c>
      <c r="D16" t="s">
        <v>34</v>
      </c>
      <c r="E16" t="s">
        <v>35</v>
      </c>
      <c r="G16" s="3"/>
    </row>
    <row r="18" spans="1:9" x14ac:dyDescent="0.2">
      <c r="A18" t="s">
        <v>53</v>
      </c>
      <c r="B18" t="s">
        <v>40</v>
      </c>
      <c r="F18" t="s">
        <v>19</v>
      </c>
      <c r="G18" s="4">
        <f>20758.83+104077.62+2970+4860+74921.81</f>
        <v>207588.26</v>
      </c>
      <c r="I18" s="3"/>
    </row>
    <row r="19" spans="1:9" x14ac:dyDescent="0.2">
      <c r="B19" t="s">
        <v>41</v>
      </c>
      <c r="C19" t="s">
        <v>9</v>
      </c>
      <c r="D19" t="s">
        <v>42</v>
      </c>
      <c r="E19" t="s">
        <v>35</v>
      </c>
    </row>
    <row r="20" spans="1:9" x14ac:dyDescent="0.2">
      <c r="B20" t="s">
        <v>41</v>
      </c>
      <c r="C20" t="s">
        <v>42</v>
      </c>
      <c r="D20" t="s">
        <v>17</v>
      </c>
      <c r="E20" t="s">
        <v>35</v>
      </c>
    </row>
    <row r="21" spans="1:9" x14ac:dyDescent="0.2">
      <c r="B21" t="s">
        <v>41</v>
      </c>
      <c r="C21" t="s">
        <v>17</v>
      </c>
      <c r="D21" t="s">
        <v>44</v>
      </c>
      <c r="E21" t="s">
        <v>35</v>
      </c>
    </row>
    <row r="22" spans="1:9" x14ac:dyDescent="0.2">
      <c r="B22" t="s">
        <v>41</v>
      </c>
      <c r="C22" t="s">
        <v>44</v>
      </c>
      <c r="D22" t="s">
        <v>45</v>
      </c>
      <c r="E22" t="s">
        <v>35</v>
      </c>
    </row>
    <row r="23" spans="1:9" x14ac:dyDescent="0.2">
      <c r="B23" t="s">
        <v>44</v>
      </c>
      <c r="C23" t="s">
        <v>46</v>
      </c>
      <c r="D23" t="s">
        <v>41</v>
      </c>
      <c r="E23" t="s">
        <v>35</v>
      </c>
    </row>
    <row r="24" spans="1:9" x14ac:dyDescent="0.2">
      <c r="B24" t="s">
        <v>44</v>
      </c>
      <c r="C24" t="s">
        <v>41</v>
      </c>
      <c r="D24" t="s">
        <v>47</v>
      </c>
      <c r="E24" t="s">
        <v>35</v>
      </c>
    </row>
    <row r="25" spans="1:9" x14ac:dyDescent="0.2">
      <c r="B25" t="s">
        <v>44</v>
      </c>
      <c r="C25" t="s">
        <v>47</v>
      </c>
      <c r="D25" t="s">
        <v>48</v>
      </c>
      <c r="E25" t="s">
        <v>35</v>
      </c>
    </row>
    <row r="26" spans="1:9" x14ac:dyDescent="0.2">
      <c r="B26" t="s">
        <v>44</v>
      </c>
      <c r="C26" t="s">
        <v>48</v>
      </c>
      <c r="D26" t="s">
        <v>49</v>
      </c>
      <c r="E26" t="s">
        <v>12</v>
      </c>
    </row>
    <row r="27" spans="1:9" x14ac:dyDescent="0.2">
      <c r="B27" t="s">
        <v>44</v>
      </c>
      <c r="C27" t="s">
        <v>49</v>
      </c>
      <c r="D27" t="s">
        <v>50</v>
      </c>
      <c r="E27" t="s">
        <v>12</v>
      </c>
    </row>
    <row r="28" spans="1:9" x14ac:dyDescent="0.2">
      <c r="B28" t="s">
        <v>44</v>
      </c>
      <c r="C28" t="s">
        <v>50</v>
      </c>
      <c r="D28" t="s">
        <v>51</v>
      </c>
      <c r="E28" t="s">
        <v>12</v>
      </c>
    </row>
    <row r="29" spans="1:9" x14ac:dyDescent="0.2">
      <c r="B29" t="s">
        <v>44</v>
      </c>
      <c r="C29" t="s">
        <v>51</v>
      </c>
      <c r="D29" t="s">
        <v>52</v>
      </c>
      <c r="E29" t="s">
        <v>35</v>
      </c>
    </row>
    <row r="30" spans="1:9" x14ac:dyDescent="0.2">
      <c r="B30" t="s">
        <v>44</v>
      </c>
      <c r="C30" t="s">
        <v>52</v>
      </c>
      <c r="D30" t="s">
        <v>54</v>
      </c>
      <c r="E30" t="s">
        <v>35</v>
      </c>
    </row>
    <row r="31" spans="1:9" x14ac:dyDescent="0.2">
      <c r="B31" t="s">
        <v>55</v>
      </c>
      <c r="C31" t="s">
        <v>56</v>
      </c>
      <c r="D31" t="s">
        <v>9</v>
      </c>
      <c r="E31" t="s">
        <v>12</v>
      </c>
    </row>
    <row r="32" spans="1:9" x14ac:dyDescent="0.2">
      <c r="B32" t="s">
        <v>55</v>
      </c>
      <c r="C32" t="s">
        <v>17</v>
      </c>
      <c r="D32" t="s">
        <v>44</v>
      </c>
      <c r="E32" t="s">
        <v>35</v>
      </c>
    </row>
    <row r="33" spans="1:7" x14ac:dyDescent="0.2">
      <c r="B33" t="s">
        <v>50</v>
      </c>
      <c r="C33" t="s">
        <v>17</v>
      </c>
      <c r="D33" t="s">
        <v>44</v>
      </c>
      <c r="E33" t="s">
        <v>12</v>
      </c>
    </row>
    <row r="34" spans="1:7" x14ac:dyDescent="0.2">
      <c r="B34" t="s">
        <v>50</v>
      </c>
      <c r="C34" t="s">
        <v>44</v>
      </c>
      <c r="D34" t="s">
        <v>45</v>
      </c>
      <c r="E34" t="s">
        <v>12</v>
      </c>
    </row>
    <row r="35" spans="1:7" x14ac:dyDescent="0.2">
      <c r="B35" t="s">
        <v>57</v>
      </c>
      <c r="C35" t="s">
        <v>17</v>
      </c>
      <c r="D35" t="s">
        <v>44</v>
      </c>
      <c r="E35" t="s">
        <v>12</v>
      </c>
    </row>
    <row r="36" spans="1:7" x14ac:dyDescent="0.2">
      <c r="B36" t="s">
        <v>58</v>
      </c>
      <c r="C36" t="s">
        <v>57</v>
      </c>
      <c r="D36" t="s">
        <v>59</v>
      </c>
      <c r="E36" t="s">
        <v>12</v>
      </c>
    </row>
    <row r="37" spans="1:7" x14ac:dyDescent="0.2">
      <c r="B37" t="s">
        <v>60</v>
      </c>
      <c r="C37" t="s">
        <v>57</v>
      </c>
      <c r="D37" t="s">
        <v>59</v>
      </c>
      <c r="E37" t="s">
        <v>12</v>
      </c>
    </row>
    <row r="38" spans="1:7" x14ac:dyDescent="0.2">
      <c r="B38" t="s">
        <v>59</v>
      </c>
      <c r="C38" t="s">
        <v>58</v>
      </c>
      <c r="D38" t="s">
        <v>60</v>
      </c>
      <c r="E38" t="s">
        <v>12</v>
      </c>
    </row>
    <row r="39" spans="1:7" x14ac:dyDescent="0.2">
      <c r="B39" t="s">
        <v>59</v>
      </c>
      <c r="C39" t="s">
        <v>60</v>
      </c>
      <c r="D39" t="s">
        <v>61</v>
      </c>
      <c r="E39" t="s">
        <v>12</v>
      </c>
    </row>
    <row r="41" spans="1:7" x14ac:dyDescent="0.2">
      <c r="A41" t="s">
        <v>38</v>
      </c>
      <c r="B41" t="s">
        <v>65</v>
      </c>
      <c r="F41" t="s">
        <v>63</v>
      </c>
      <c r="G41" s="5">
        <f>227547+168773</f>
        <v>396320</v>
      </c>
    </row>
    <row r="42" spans="1:7" x14ac:dyDescent="0.2">
      <c r="B42" t="s">
        <v>72</v>
      </c>
      <c r="C42" t="s">
        <v>68</v>
      </c>
      <c r="D42" t="s">
        <v>66</v>
      </c>
      <c r="E42" t="s">
        <v>12</v>
      </c>
      <c r="F42" t="s">
        <v>64</v>
      </c>
      <c r="G42" s="4"/>
    </row>
    <row r="43" spans="1:7" x14ac:dyDescent="0.2">
      <c r="B43" t="s">
        <v>72</v>
      </c>
      <c r="C43" t="s">
        <v>67</v>
      </c>
      <c r="D43" t="s">
        <v>42</v>
      </c>
      <c r="E43" t="s">
        <v>12</v>
      </c>
      <c r="G43" s="3"/>
    </row>
    <row r="44" spans="1:7" x14ac:dyDescent="0.2">
      <c r="B44" t="s">
        <v>72</v>
      </c>
      <c r="C44" t="s">
        <v>69</v>
      </c>
      <c r="D44" t="s">
        <v>68</v>
      </c>
      <c r="E44" t="s">
        <v>12</v>
      </c>
      <c r="G44" s="3"/>
    </row>
    <row r="45" spans="1:7" x14ac:dyDescent="0.2">
      <c r="B45" t="s">
        <v>72</v>
      </c>
      <c r="C45" t="s">
        <v>69</v>
      </c>
      <c r="D45" t="s">
        <v>9</v>
      </c>
      <c r="E45" t="s">
        <v>12</v>
      </c>
      <c r="G45" s="3"/>
    </row>
    <row r="46" spans="1:7" x14ac:dyDescent="0.2">
      <c r="B46" t="s">
        <v>69</v>
      </c>
      <c r="C46" t="s">
        <v>18</v>
      </c>
      <c r="D46" t="s">
        <v>70</v>
      </c>
      <c r="E46" t="s">
        <v>12</v>
      </c>
      <c r="G46" s="3"/>
    </row>
    <row r="47" spans="1:7" x14ac:dyDescent="0.2">
      <c r="B47" t="s">
        <v>73</v>
      </c>
      <c r="C47" t="s">
        <v>42</v>
      </c>
      <c r="D47" t="s">
        <v>67</v>
      </c>
      <c r="E47" t="s">
        <v>12</v>
      </c>
      <c r="G47" s="3"/>
    </row>
    <row r="48" spans="1:7" x14ac:dyDescent="0.2">
      <c r="B48" t="s">
        <v>73</v>
      </c>
      <c r="C48" t="s">
        <v>9</v>
      </c>
      <c r="D48" t="s">
        <v>71</v>
      </c>
      <c r="E48" t="s">
        <v>12</v>
      </c>
      <c r="G48" s="3"/>
    </row>
    <row r="49" spans="2:7" x14ac:dyDescent="0.2">
      <c r="B49" t="s">
        <v>74</v>
      </c>
      <c r="C49" t="s">
        <v>67</v>
      </c>
      <c r="D49" t="s">
        <v>42</v>
      </c>
      <c r="E49" t="s">
        <v>12</v>
      </c>
      <c r="G49" s="3"/>
    </row>
    <row r="50" spans="2:7" x14ac:dyDescent="0.2">
      <c r="B50" t="s">
        <v>51</v>
      </c>
      <c r="C50" t="s">
        <v>56</v>
      </c>
      <c r="D50" t="s">
        <v>9</v>
      </c>
      <c r="E50" t="s">
        <v>12</v>
      </c>
      <c r="G50" s="3"/>
    </row>
    <row r="51" spans="2:7" x14ac:dyDescent="0.2">
      <c r="B51" t="s">
        <v>57</v>
      </c>
      <c r="C51" t="s">
        <v>75</v>
      </c>
      <c r="D51" t="s">
        <v>60</v>
      </c>
      <c r="E51" t="s">
        <v>12</v>
      </c>
      <c r="G51" s="3"/>
    </row>
    <row r="52" spans="2:7" x14ac:dyDescent="0.2">
      <c r="B52" t="s">
        <v>57</v>
      </c>
      <c r="C52" t="s">
        <v>58</v>
      </c>
      <c r="D52" t="s">
        <v>36</v>
      </c>
      <c r="E52" t="s">
        <v>12</v>
      </c>
      <c r="G52" s="3"/>
    </row>
    <row r="53" spans="2:7" x14ac:dyDescent="0.2">
      <c r="B53" t="s">
        <v>56</v>
      </c>
      <c r="C53" t="s">
        <v>76</v>
      </c>
      <c r="D53" t="s">
        <v>36</v>
      </c>
      <c r="E53" t="s">
        <v>12</v>
      </c>
      <c r="G53" s="3"/>
    </row>
    <row r="54" spans="2:7" x14ac:dyDescent="0.2">
      <c r="B54" t="s">
        <v>77</v>
      </c>
      <c r="C54" t="s">
        <v>78</v>
      </c>
      <c r="D54" t="s">
        <v>36</v>
      </c>
      <c r="E54" t="s">
        <v>12</v>
      </c>
      <c r="G54" s="3"/>
    </row>
    <row r="55" spans="2:7" x14ac:dyDescent="0.2">
      <c r="B55" t="s">
        <v>79</v>
      </c>
      <c r="C55" t="s">
        <v>56</v>
      </c>
      <c r="D55" t="s">
        <v>9</v>
      </c>
      <c r="E55" t="s">
        <v>12</v>
      </c>
      <c r="G55" s="3"/>
    </row>
    <row r="56" spans="2:7" x14ac:dyDescent="0.2">
      <c r="B56" t="s">
        <v>79</v>
      </c>
      <c r="C56" t="s">
        <v>80</v>
      </c>
      <c r="D56" t="s">
        <v>56</v>
      </c>
      <c r="E56" t="s">
        <v>12</v>
      </c>
      <c r="G56" s="3"/>
    </row>
    <row r="57" spans="2:7" x14ac:dyDescent="0.2">
      <c r="B57" t="s">
        <v>75</v>
      </c>
      <c r="C57" t="s">
        <v>81</v>
      </c>
      <c r="D57" t="s">
        <v>82</v>
      </c>
      <c r="E57" t="s">
        <v>12</v>
      </c>
      <c r="G57" s="3"/>
    </row>
    <row r="58" spans="2:7" x14ac:dyDescent="0.2">
      <c r="B58" t="s">
        <v>47</v>
      </c>
      <c r="C58" t="s">
        <v>17</v>
      </c>
      <c r="D58" t="s">
        <v>44</v>
      </c>
      <c r="E58" t="s">
        <v>12</v>
      </c>
      <c r="G58" s="3"/>
    </row>
    <row r="59" spans="2:7" x14ac:dyDescent="0.2">
      <c r="B59" t="s">
        <v>49</v>
      </c>
      <c r="C59" t="s">
        <v>9</v>
      </c>
      <c r="D59" t="s">
        <v>56</v>
      </c>
      <c r="E59" t="s">
        <v>12</v>
      </c>
      <c r="G59" s="3"/>
    </row>
    <row r="60" spans="2:7" x14ac:dyDescent="0.2">
      <c r="B60" t="s">
        <v>49</v>
      </c>
      <c r="C60" t="s">
        <v>56</v>
      </c>
      <c r="D60" t="s">
        <v>83</v>
      </c>
      <c r="E60" t="s">
        <v>12</v>
      </c>
      <c r="G60" s="3"/>
    </row>
    <row r="61" spans="2:7" x14ac:dyDescent="0.2">
      <c r="B61" t="s">
        <v>49</v>
      </c>
      <c r="C61" t="s">
        <v>9</v>
      </c>
      <c r="D61" t="s">
        <v>42</v>
      </c>
      <c r="E61" t="s">
        <v>12</v>
      </c>
      <c r="G61" s="3"/>
    </row>
    <row r="62" spans="2:7" x14ac:dyDescent="0.2">
      <c r="B62" t="s">
        <v>78</v>
      </c>
      <c r="C62" t="s">
        <v>17</v>
      </c>
      <c r="D62" t="s">
        <v>84</v>
      </c>
      <c r="E62" t="s">
        <v>12</v>
      </c>
      <c r="G62" s="3"/>
    </row>
    <row r="63" spans="2:7" x14ac:dyDescent="0.2">
      <c r="B63" t="s">
        <v>78</v>
      </c>
      <c r="C63" t="s">
        <v>42</v>
      </c>
      <c r="D63" t="s">
        <v>17</v>
      </c>
      <c r="E63" t="s">
        <v>12</v>
      </c>
      <c r="G63" s="3"/>
    </row>
    <row r="64" spans="2:7" x14ac:dyDescent="0.2">
      <c r="B64" t="s">
        <v>9</v>
      </c>
      <c r="C64" t="s">
        <v>85</v>
      </c>
      <c r="D64" t="s">
        <v>86</v>
      </c>
      <c r="E64" t="s">
        <v>12</v>
      </c>
      <c r="G64" s="3"/>
    </row>
    <row r="65" spans="1:7" x14ac:dyDescent="0.2">
      <c r="B65" t="s">
        <v>9</v>
      </c>
      <c r="C65" t="s">
        <v>86</v>
      </c>
      <c r="D65" t="s">
        <v>73</v>
      </c>
      <c r="E65" t="s">
        <v>12</v>
      </c>
      <c r="G65" s="3"/>
    </row>
    <row r="66" spans="1:7" x14ac:dyDescent="0.2">
      <c r="B66" t="s">
        <v>9</v>
      </c>
      <c r="C66" t="s">
        <v>73</v>
      </c>
      <c r="D66" t="s">
        <v>70</v>
      </c>
      <c r="E66" t="s">
        <v>12</v>
      </c>
      <c r="G66" s="3"/>
    </row>
    <row r="67" spans="1:7" x14ac:dyDescent="0.2">
      <c r="B67" t="s">
        <v>87</v>
      </c>
      <c r="C67" t="s">
        <v>77</v>
      </c>
      <c r="D67" t="s">
        <v>88</v>
      </c>
      <c r="E67" t="s">
        <v>12</v>
      </c>
      <c r="G67" s="3"/>
    </row>
    <row r="68" spans="1:7" x14ac:dyDescent="0.2">
      <c r="B68" t="s">
        <v>92</v>
      </c>
      <c r="C68" t="s">
        <v>18</v>
      </c>
      <c r="D68" t="s">
        <v>36</v>
      </c>
      <c r="E68" t="s">
        <v>12</v>
      </c>
      <c r="G68" s="3"/>
    </row>
    <row r="69" spans="1:7" x14ac:dyDescent="0.2">
      <c r="G69" s="3"/>
    </row>
    <row r="70" spans="1:7" x14ac:dyDescent="0.2">
      <c r="A70" t="s">
        <v>93</v>
      </c>
      <c r="B70" t="s">
        <v>94</v>
      </c>
      <c r="F70" t="s">
        <v>95</v>
      </c>
      <c r="G70" s="3">
        <v>272299.3</v>
      </c>
    </row>
    <row r="71" spans="1:7" x14ac:dyDescent="0.2">
      <c r="B71" t="s">
        <v>54</v>
      </c>
      <c r="C71" t="s">
        <v>96</v>
      </c>
      <c r="D71" t="s">
        <v>97</v>
      </c>
      <c r="E71" t="s">
        <v>98</v>
      </c>
      <c r="G71" s="3"/>
    </row>
    <row r="72" spans="1:7" x14ac:dyDescent="0.2">
      <c r="B72" t="s">
        <v>99</v>
      </c>
      <c r="C72" t="s">
        <v>100</v>
      </c>
      <c r="D72" t="s">
        <v>101</v>
      </c>
      <c r="E72" t="s">
        <v>98</v>
      </c>
      <c r="G72" s="3"/>
    </row>
    <row r="73" spans="1:7" x14ac:dyDescent="0.2">
      <c r="B73" t="s">
        <v>102</v>
      </c>
      <c r="C73" t="s">
        <v>103</v>
      </c>
      <c r="D73" t="s">
        <v>104</v>
      </c>
      <c r="E73" t="s">
        <v>98</v>
      </c>
      <c r="G73" s="3"/>
    </row>
    <row r="74" spans="1:7" x14ac:dyDescent="0.2">
      <c r="B74" t="s">
        <v>54</v>
      </c>
      <c r="C74" t="s">
        <v>105</v>
      </c>
      <c r="D74" t="s">
        <v>106</v>
      </c>
      <c r="E74" t="s">
        <v>98</v>
      </c>
      <c r="G74" s="3"/>
    </row>
    <row r="75" spans="1:7" x14ac:dyDescent="0.2">
      <c r="B75" t="s">
        <v>107</v>
      </c>
      <c r="C75" t="s">
        <v>108</v>
      </c>
      <c r="D75" t="s">
        <v>109</v>
      </c>
      <c r="E75" t="s">
        <v>98</v>
      </c>
    </row>
    <row r="76" spans="1:7" x14ac:dyDescent="0.2">
      <c r="B76" t="s">
        <v>110</v>
      </c>
      <c r="E76" t="s">
        <v>98</v>
      </c>
    </row>
    <row r="77" spans="1:7" x14ac:dyDescent="0.2">
      <c r="B77" t="s">
        <v>111</v>
      </c>
      <c r="C77" t="s">
        <v>112</v>
      </c>
      <c r="D77" t="s">
        <v>113</v>
      </c>
      <c r="E77" t="s">
        <v>98</v>
      </c>
    </row>
    <row r="78" spans="1:7" x14ac:dyDescent="0.2">
      <c r="B78" t="s">
        <v>107</v>
      </c>
      <c r="C78" t="s">
        <v>108</v>
      </c>
      <c r="D78" t="s">
        <v>109</v>
      </c>
      <c r="E78" t="s">
        <v>98</v>
      </c>
    </row>
    <row r="79" spans="1:7" x14ac:dyDescent="0.2">
      <c r="B79" t="s">
        <v>99</v>
      </c>
      <c r="C79" t="s">
        <v>114</v>
      </c>
      <c r="D79" t="s">
        <v>115</v>
      </c>
      <c r="E79" t="s">
        <v>98</v>
      </c>
    </row>
    <row r="80" spans="1:7" x14ac:dyDescent="0.2">
      <c r="B80" t="s">
        <v>116</v>
      </c>
      <c r="C80" t="s">
        <v>117</v>
      </c>
      <c r="D80" t="s">
        <v>118</v>
      </c>
      <c r="E80" t="s">
        <v>22</v>
      </c>
    </row>
    <row r="81" spans="1:10" x14ac:dyDescent="0.2">
      <c r="B81" t="s">
        <v>54</v>
      </c>
      <c r="C81" t="s">
        <v>9</v>
      </c>
      <c r="D81" t="s">
        <v>42</v>
      </c>
      <c r="E81" t="s">
        <v>119</v>
      </c>
    </row>
    <row r="83" spans="1:10" ht="15" x14ac:dyDescent="0.25">
      <c r="F83" t="s">
        <v>95</v>
      </c>
      <c r="G83" s="10">
        <f>954000-G84</f>
        <v>762000</v>
      </c>
    </row>
    <row r="84" spans="1:10" ht="15" x14ac:dyDescent="0.25">
      <c r="A84" t="s">
        <v>120</v>
      </c>
      <c r="B84" t="s">
        <v>121</v>
      </c>
      <c r="F84" s="7" t="s">
        <v>162</v>
      </c>
      <c r="G84" s="17">
        <v>192000</v>
      </c>
      <c r="H84" s="9"/>
      <c r="J84" s="6"/>
    </row>
    <row r="85" spans="1:10" x14ac:dyDescent="0.2">
      <c r="B85" t="s">
        <v>122</v>
      </c>
      <c r="C85" t="s">
        <v>123</v>
      </c>
      <c r="D85" t="s">
        <v>124</v>
      </c>
      <c r="E85" t="s">
        <v>148</v>
      </c>
      <c r="G85" s="16">
        <f>SUM(G83:G84)</f>
        <v>954000</v>
      </c>
    </row>
    <row r="86" spans="1:10" x14ac:dyDescent="0.2">
      <c r="B86" t="s">
        <v>125</v>
      </c>
      <c r="C86" t="s">
        <v>6</v>
      </c>
      <c r="D86" t="s">
        <v>67</v>
      </c>
      <c r="E86" t="s">
        <v>98</v>
      </c>
    </row>
    <row r="87" spans="1:10" x14ac:dyDescent="0.2">
      <c r="B87" t="s">
        <v>126</v>
      </c>
      <c r="C87" t="s">
        <v>127</v>
      </c>
      <c r="D87" t="s">
        <v>128</v>
      </c>
      <c r="E87" t="s">
        <v>12</v>
      </c>
    </row>
    <row r="88" spans="1:10" x14ac:dyDescent="0.2">
      <c r="B88" t="s">
        <v>129</v>
      </c>
      <c r="C88" t="s">
        <v>130</v>
      </c>
      <c r="D88" t="s">
        <v>128</v>
      </c>
      <c r="E88" t="s">
        <v>12</v>
      </c>
    </row>
    <row r="89" spans="1:10" x14ac:dyDescent="0.2">
      <c r="B89" t="s">
        <v>50</v>
      </c>
      <c r="C89" t="s">
        <v>6</v>
      </c>
      <c r="D89" t="s">
        <v>131</v>
      </c>
      <c r="E89" t="s">
        <v>12</v>
      </c>
    </row>
    <row r="90" spans="1:10" x14ac:dyDescent="0.2">
      <c r="B90" t="s">
        <v>52</v>
      </c>
      <c r="C90" t="s">
        <v>42</v>
      </c>
      <c r="D90" t="s">
        <v>132</v>
      </c>
      <c r="E90" t="s">
        <v>12</v>
      </c>
    </row>
    <row r="91" spans="1:10" x14ac:dyDescent="0.2">
      <c r="B91" t="s">
        <v>25</v>
      </c>
      <c r="C91" t="s">
        <v>83</v>
      </c>
      <c r="D91" t="s">
        <v>133</v>
      </c>
      <c r="E91" t="s">
        <v>12</v>
      </c>
    </row>
    <row r="92" spans="1:10" x14ac:dyDescent="0.2">
      <c r="B92" t="s">
        <v>134</v>
      </c>
      <c r="C92" t="s">
        <v>135</v>
      </c>
      <c r="D92" t="s">
        <v>136</v>
      </c>
      <c r="E92" t="s">
        <v>12</v>
      </c>
    </row>
    <row r="93" spans="1:10" x14ac:dyDescent="0.2">
      <c r="B93" t="s">
        <v>137</v>
      </c>
      <c r="C93" t="s">
        <v>42</v>
      </c>
      <c r="D93" t="s">
        <v>132</v>
      </c>
      <c r="E93" t="s">
        <v>12</v>
      </c>
    </row>
    <row r="94" spans="1:10" x14ac:dyDescent="0.2">
      <c r="B94" t="s">
        <v>138</v>
      </c>
      <c r="C94" t="s">
        <v>135</v>
      </c>
      <c r="D94" t="s">
        <v>139</v>
      </c>
      <c r="E94" t="s">
        <v>12</v>
      </c>
    </row>
    <row r="95" spans="1:10" x14ac:dyDescent="0.2">
      <c r="B95" t="s">
        <v>127</v>
      </c>
      <c r="C95" t="s">
        <v>140</v>
      </c>
      <c r="D95" t="s">
        <v>141</v>
      </c>
      <c r="E95" t="s">
        <v>12</v>
      </c>
    </row>
    <row r="96" spans="1:10" x14ac:dyDescent="0.2">
      <c r="B96" t="s">
        <v>125</v>
      </c>
      <c r="C96" t="s">
        <v>142</v>
      </c>
      <c r="D96" t="s">
        <v>24</v>
      </c>
      <c r="E96" t="s">
        <v>12</v>
      </c>
    </row>
    <row r="97" spans="1:9" x14ac:dyDescent="0.2">
      <c r="I97" s="12"/>
    </row>
    <row r="98" spans="1:9" ht="15.75" x14ac:dyDescent="0.25">
      <c r="F98" s="21" t="s">
        <v>163</v>
      </c>
      <c r="G98" s="18">
        <v>178000</v>
      </c>
      <c r="H98" s="19"/>
      <c r="I98" s="12"/>
    </row>
    <row r="99" spans="1:9" ht="15.75" x14ac:dyDescent="0.25">
      <c r="F99" s="21" t="s">
        <v>164</v>
      </c>
      <c r="G99" s="18">
        <v>44783</v>
      </c>
      <c r="H99" s="18"/>
      <c r="I99" s="12"/>
    </row>
    <row r="100" spans="1:9" ht="15.75" x14ac:dyDescent="0.25">
      <c r="F100" s="21" t="s">
        <v>165</v>
      </c>
      <c r="G100" s="18">
        <v>400000</v>
      </c>
      <c r="H100" s="18"/>
    </row>
    <row r="101" spans="1:9" ht="15.75" x14ac:dyDescent="0.25">
      <c r="F101" s="21" t="s">
        <v>166</v>
      </c>
      <c r="G101" s="18">
        <v>122124</v>
      </c>
      <c r="H101" s="18"/>
      <c r="I101" s="12"/>
    </row>
    <row r="102" spans="1:9" ht="15.75" x14ac:dyDescent="0.25">
      <c r="F102" s="21" t="s">
        <v>167</v>
      </c>
      <c r="G102" s="18">
        <v>471000</v>
      </c>
      <c r="H102" s="18"/>
    </row>
    <row r="103" spans="1:9" ht="15.75" x14ac:dyDescent="0.25">
      <c r="F103" s="21" t="s">
        <v>168</v>
      </c>
      <c r="G103" s="18">
        <f>964646-154503.15</f>
        <v>810142.85</v>
      </c>
      <c r="H103" s="18"/>
    </row>
    <row r="104" spans="1:9" ht="15.75" x14ac:dyDescent="0.25">
      <c r="F104" s="21" t="s">
        <v>169</v>
      </c>
      <c r="G104" s="18">
        <v>117000</v>
      </c>
      <c r="H104" s="18"/>
    </row>
    <row r="105" spans="1:9" ht="15.75" x14ac:dyDescent="0.25">
      <c r="F105" s="11"/>
      <c r="G105" s="18"/>
      <c r="H105" s="18"/>
    </row>
    <row r="106" spans="1:9" ht="15.75" x14ac:dyDescent="0.25">
      <c r="A106" t="s">
        <v>152</v>
      </c>
      <c r="B106" s="7" t="s">
        <v>178</v>
      </c>
      <c r="F106" s="14" t="s">
        <v>170</v>
      </c>
      <c r="G106" s="18">
        <f ca="1">SUM(G98:G106)</f>
        <v>2143049.85</v>
      </c>
      <c r="H106" s="18" t="s">
        <v>171</v>
      </c>
    </row>
    <row r="107" spans="1:9" ht="15.75" x14ac:dyDescent="0.25">
      <c r="B107" t="s">
        <v>144</v>
      </c>
      <c r="C107" t="s">
        <v>145</v>
      </c>
      <c r="D107" s="7" t="s">
        <v>155</v>
      </c>
      <c r="E107" t="s">
        <v>146</v>
      </c>
      <c r="G107" s="18"/>
      <c r="H107" s="18"/>
    </row>
    <row r="108" spans="1:9" ht="15.75" x14ac:dyDescent="0.25">
      <c r="C108" t="s">
        <v>147</v>
      </c>
      <c r="D108" t="s">
        <v>149</v>
      </c>
      <c r="E108" t="s">
        <v>12</v>
      </c>
      <c r="G108" s="18"/>
      <c r="H108" s="18"/>
    </row>
    <row r="109" spans="1:9" x14ac:dyDescent="0.2">
      <c r="C109" t="s">
        <v>149</v>
      </c>
      <c r="D109" t="s">
        <v>150</v>
      </c>
      <c r="E109" t="s">
        <v>148</v>
      </c>
    </row>
    <row r="111" spans="1:9" ht="15.75" x14ac:dyDescent="0.25">
      <c r="A111" t="s">
        <v>143</v>
      </c>
      <c r="B111" t="s">
        <v>153</v>
      </c>
      <c r="F111" s="7" t="s">
        <v>154</v>
      </c>
      <c r="G111" s="18">
        <v>550827</v>
      </c>
    </row>
    <row r="112" spans="1:9" ht="15" x14ac:dyDescent="0.25">
      <c r="B112" s="15" t="s">
        <v>156</v>
      </c>
      <c r="C112" s="7" t="s">
        <v>157</v>
      </c>
      <c r="D112" s="7" t="s">
        <v>158</v>
      </c>
      <c r="E112" t="s">
        <v>148</v>
      </c>
    </row>
    <row r="113" spans="1:7" ht="15" x14ac:dyDescent="0.25">
      <c r="B113" s="15" t="s">
        <v>159</v>
      </c>
      <c r="C113" s="7" t="s">
        <v>160</v>
      </c>
      <c r="D113" s="7" t="s">
        <v>9</v>
      </c>
      <c r="E113" t="s">
        <v>148</v>
      </c>
    </row>
    <row r="114" spans="1:7" ht="15" x14ac:dyDescent="0.25">
      <c r="B114" s="15" t="s">
        <v>82</v>
      </c>
      <c r="C114" s="7" t="s">
        <v>161</v>
      </c>
      <c r="D114" s="7" t="s">
        <v>17</v>
      </c>
      <c r="E114" t="s">
        <v>148</v>
      </c>
    </row>
    <row r="115" spans="1:7" ht="15" x14ac:dyDescent="0.25">
      <c r="B115" s="8"/>
      <c r="C115" s="7"/>
      <c r="D115" s="7"/>
    </row>
    <row r="116" spans="1:7" ht="15.75" x14ac:dyDescent="0.25">
      <c r="F116" s="7" t="s">
        <v>174</v>
      </c>
      <c r="G116" s="18">
        <v>35000</v>
      </c>
    </row>
    <row r="117" spans="1:7" ht="15.75" x14ac:dyDescent="0.25">
      <c r="A117" s="7" t="s">
        <v>151</v>
      </c>
      <c r="B117" s="8" t="s">
        <v>172</v>
      </c>
      <c r="F117" s="7" t="s">
        <v>173</v>
      </c>
      <c r="G117" s="20">
        <v>497000</v>
      </c>
    </row>
    <row r="118" spans="1:7" ht="15.75" x14ac:dyDescent="0.25">
      <c r="B118" s="13" t="s">
        <v>175</v>
      </c>
      <c r="C118" s="7" t="s">
        <v>176</v>
      </c>
      <c r="D118" t="s">
        <v>177</v>
      </c>
      <c r="E118" t="s">
        <v>148</v>
      </c>
      <c r="G118" s="18">
        <f>SUM(G116:G117)</f>
        <v>532000</v>
      </c>
    </row>
    <row r="119" spans="1:7" ht="15.75" x14ac:dyDescent="0.25">
      <c r="B119" s="13" t="s">
        <v>56</v>
      </c>
      <c r="C119" s="7" t="s">
        <v>51</v>
      </c>
      <c r="D119" s="7" t="s">
        <v>185</v>
      </c>
      <c r="E119" t="s">
        <v>148</v>
      </c>
    </row>
    <row r="120" spans="1:7" ht="15.75" x14ac:dyDescent="0.25">
      <c r="B120" s="13"/>
      <c r="C120" s="7"/>
    </row>
    <row r="121" spans="1:7" ht="15.75" x14ac:dyDescent="0.25">
      <c r="G121" s="18"/>
    </row>
    <row r="122" spans="1:7" ht="15.75" x14ac:dyDescent="0.25">
      <c r="G122" s="20"/>
    </row>
    <row r="123" spans="1:7" ht="15.75" x14ac:dyDescent="0.25">
      <c r="G123" s="18"/>
    </row>
    <row r="124" spans="1:7" x14ac:dyDescent="0.2">
      <c r="B124" s="7"/>
    </row>
    <row r="125" spans="1:7" x14ac:dyDescent="0.2">
      <c r="E125" s="7"/>
      <c r="F125" s="24"/>
      <c r="G125" s="22"/>
    </row>
    <row r="126" spans="1:7" ht="15.75" x14ac:dyDescent="0.25">
      <c r="F126" s="23"/>
      <c r="G126" s="18"/>
    </row>
    <row r="127" spans="1:7" x14ac:dyDescent="0.2">
      <c r="B127" s="7"/>
      <c r="C127" s="7"/>
      <c r="D127" s="7"/>
      <c r="E127" s="7"/>
      <c r="F127" s="24"/>
      <c r="G127" s="22"/>
    </row>
    <row r="128" spans="1:7" ht="15.75" x14ac:dyDescent="0.25">
      <c r="F128" s="23"/>
      <c r="G128" s="18"/>
    </row>
    <row r="129" spans="2:7" x14ac:dyDescent="0.2">
      <c r="B129" s="7"/>
      <c r="C129" s="7"/>
      <c r="D129" s="7"/>
      <c r="E129" s="7"/>
      <c r="F129" s="24"/>
      <c r="G129" s="22"/>
    </row>
    <row r="130" spans="2:7" ht="15.75" x14ac:dyDescent="0.25">
      <c r="G130" s="18"/>
    </row>
    <row r="131" spans="2:7" x14ac:dyDescent="0.2">
      <c r="G131" s="22"/>
    </row>
    <row r="132" spans="2:7" x14ac:dyDescent="0.2">
      <c r="G132" s="2"/>
    </row>
  </sheetData>
  <phoneticPr fontId="0" type="noConversion"/>
  <pageMargins left="0.41666666666666669" right="0.75" top="1.18" bottom="1" header="0.53" footer="0.5"/>
  <pageSetup orientation="landscape" horizontalDpi="300" verticalDpi="300" r:id="rId1"/>
  <headerFooter alignWithMargins="0">
    <oddHeader>&amp;LCity of Albany
Pavement Program
2000 through 2013&amp;RBy:    A. Bernardes
Date:  10-07-13
Page &amp;Pof &amp;N</oddHeader>
    <oddFooter>&amp;R&amp;D</oddFooter>
  </headerFooter>
  <ignoredErrors>
    <ignoredError sqref="G1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9"/>
  <sheetViews>
    <sheetView topLeftCell="A19" zoomScaleNormal="100" workbookViewId="0">
      <selection activeCell="B60" sqref="B60:C60"/>
    </sheetView>
  </sheetViews>
  <sheetFormatPr defaultRowHeight="12.75" x14ac:dyDescent="0.2"/>
  <cols>
    <col min="2" max="2" width="39.85546875" customWidth="1"/>
    <col min="3" max="3" width="18.85546875" bestFit="1" customWidth="1"/>
    <col min="4" max="4" width="22.5703125" customWidth="1"/>
    <col min="5" max="5" width="18.42578125" customWidth="1"/>
    <col min="6" max="6" width="34.42578125" customWidth="1"/>
    <col min="7" max="7" width="23.85546875" hidden="1" customWidth="1"/>
    <col min="8" max="8" width="16.140625" hidden="1" customWidth="1"/>
    <col min="9" max="9" width="11.7109375" bestFit="1" customWidth="1"/>
  </cols>
  <sheetData>
    <row r="1" spans="1:9" ht="15.75" x14ac:dyDescent="0.25">
      <c r="A1" s="26"/>
      <c r="B1" s="27" t="s">
        <v>179</v>
      </c>
      <c r="C1" s="26"/>
      <c r="D1" s="26"/>
      <c r="E1" s="26"/>
      <c r="F1" s="26"/>
      <c r="G1" s="26"/>
      <c r="H1" s="26"/>
      <c r="I1" s="26"/>
    </row>
    <row r="2" spans="1:9" ht="15" x14ac:dyDescent="0.2">
      <c r="A2" s="26"/>
      <c r="B2" s="26"/>
      <c r="C2" s="26"/>
      <c r="D2" s="26"/>
      <c r="E2" s="26"/>
      <c r="F2" s="26"/>
      <c r="G2" s="26"/>
      <c r="H2" s="26"/>
      <c r="I2" s="26"/>
    </row>
    <row r="3" spans="1:9" ht="15.75" x14ac:dyDescent="0.25">
      <c r="A3" s="26"/>
      <c r="B3" s="27" t="s">
        <v>264</v>
      </c>
      <c r="C3" s="26"/>
      <c r="D3" s="26"/>
      <c r="E3" s="26"/>
      <c r="F3" s="26"/>
      <c r="G3" s="26"/>
      <c r="H3" s="26"/>
      <c r="I3" s="26"/>
    </row>
    <row r="4" spans="1:9" ht="15" x14ac:dyDescent="0.2">
      <c r="A4" s="26"/>
      <c r="B4" s="26"/>
      <c r="C4" s="26" t="s">
        <v>247</v>
      </c>
      <c r="D4" s="28"/>
      <c r="E4" s="26"/>
      <c r="F4" s="26"/>
      <c r="G4" s="26"/>
      <c r="H4" s="26"/>
      <c r="I4" s="26"/>
    </row>
    <row r="5" spans="1:9" ht="15" x14ac:dyDescent="0.2">
      <c r="A5" s="26"/>
      <c r="B5" s="26"/>
      <c r="C5" s="26" t="s">
        <v>180</v>
      </c>
      <c r="D5" s="28"/>
      <c r="E5" s="26"/>
      <c r="F5" s="26"/>
      <c r="G5" s="26"/>
      <c r="H5" s="26"/>
      <c r="I5" s="26"/>
    </row>
    <row r="6" spans="1:9" ht="15" x14ac:dyDescent="0.2">
      <c r="A6" s="26"/>
      <c r="B6" s="26"/>
      <c r="C6" s="26" t="s">
        <v>231</v>
      </c>
      <c r="D6" s="28"/>
      <c r="E6" s="26"/>
      <c r="F6" s="26"/>
      <c r="G6" s="26"/>
      <c r="H6" s="26"/>
      <c r="I6" s="26"/>
    </row>
    <row r="7" spans="1:9" ht="15" x14ac:dyDescent="0.2">
      <c r="A7" s="26"/>
      <c r="B7" s="26"/>
      <c r="C7" s="26"/>
      <c r="D7" s="40"/>
      <c r="E7" s="26"/>
      <c r="F7" s="26"/>
      <c r="G7" s="26"/>
      <c r="H7" s="26"/>
      <c r="I7" s="26"/>
    </row>
    <row r="8" spans="1:9" ht="15" x14ac:dyDescent="0.2">
      <c r="A8" s="26"/>
      <c r="B8" s="26"/>
      <c r="C8" s="26"/>
      <c r="D8" s="26"/>
      <c r="E8" s="26"/>
      <c r="F8" s="26"/>
      <c r="G8" s="26"/>
      <c r="H8" s="28"/>
      <c r="I8" s="26"/>
    </row>
    <row r="9" spans="1:9" ht="15.75" x14ac:dyDescent="0.25">
      <c r="A9" s="26"/>
      <c r="B9" s="65" t="s">
        <v>255</v>
      </c>
      <c r="C9" s="65"/>
      <c r="D9" s="27" t="s">
        <v>256</v>
      </c>
      <c r="E9" s="27" t="s">
        <v>257</v>
      </c>
      <c r="F9" s="27" t="s">
        <v>245</v>
      </c>
      <c r="G9" s="26"/>
      <c r="H9" s="30" t="s">
        <v>244</v>
      </c>
      <c r="I9" s="26"/>
    </row>
    <row r="10" spans="1:9" ht="15" x14ac:dyDescent="0.2">
      <c r="A10" s="26"/>
      <c r="B10" s="26"/>
      <c r="C10" s="26"/>
      <c r="D10" s="26"/>
      <c r="E10" s="26"/>
      <c r="F10" s="26"/>
      <c r="G10" s="26"/>
      <c r="H10" s="31"/>
      <c r="I10" s="26"/>
    </row>
    <row r="11" spans="1:9" ht="15.75" x14ac:dyDescent="0.25">
      <c r="A11" s="26"/>
      <c r="B11" s="32" t="s">
        <v>258</v>
      </c>
      <c r="C11" s="26"/>
      <c r="D11" s="26"/>
      <c r="E11" s="26"/>
      <c r="F11" s="26"/>
      <c r="G11" s="26"/>
      <c r="H11" s="26"/>
      <c r="I11" s="26"/>
    </row>
    <row r="12" spans="1:9" ht="15" x14ac:dyDescent="0.2">
      <c r="A12" s="26"/>
      <c r="B12" s="33"/>
      <c r="C12" s="26"/>
      <c r="D12" s="26"/>
      <c r="E12" s="26"/>
      <c r="F12" s="26"/>
      <c r="G12" s="26"/>
      <c r="H12" s="26"/>
      <c r="I12" s="26"/>
    </row>
    <row r="13" spans="1:9" ht="15" x14ac:dyDescent="0.2">
      <c r="A13" s="26"/>
      <c r="B13" s="64" t="s">
        <v>181</v>
      </c>
      <c r="C13" s="64"/>
      <c r="D13" s="26" t="s">
        <v>182</v>
      </c>
      <c r="E13" s="26" t="s">
        <v>183</v>
      </c>
      <c r="F13" s="26" t="s">
        <v>184</v>
      </c>
      <c r="G13" s="34" t="s">
        <v>188</v>
      </c>
      <c r="H13" s="35">
        <f>1438*30*0.25*150/(2000*1.15)</f>
        <v>703.36956521739125</v>
      </c>
      <c r="I13" s="26"/>
    </row>
    <row r="14" spans="1:9" ht="15" x14ac:dyDescent="0.2">
      <c r="A14" s="26"/>
      <c r="B14" s="64"/>
      <c r="C14" s="64"/>
      <c r="D14" s="26"/>
      <c r="E14" s="26"/>
      <c r="F14" s="26"/>
      <c r="G14" s="31" t="s">
        <v>189</v>
      </c>
      <c r="H14" s="28">
        <f>125*H13</f>
        <v>87921.195652173905</v>
      </c>
      <c r="I14" s="26"/>
    </row>
    <row r="15" spans="1:9" ht="15" x14ac:dyDescent="0.2">
      <c r="A15" s="26"/>
      <c r="B15" s="64" t="s">
        <v>186</v>
      </c>
      <c r="C15" s="64"/>
      <c r="D15" s="26" t="s">
        <v>187</v>
      </c>
      <c r="E15" s="26" t="s">
        <v>183</v>
      </c>
      <c r="F15" s="26" t="s">
        <v>184</v>
      </c>
      <c r="G15" s="34" t="s">
        <v>188</v>
      </c>
      <c r="H15" s="35">
        <f>780*36*0.25*150/(2000*1.15)</f>
        <v>457.82608695652175</v>
      </c>
      <c r="I15" s="26"/>
    </row>
    <row r="16" spans="1:9" ht="15" x14ac:dyDescent="0.2">
      <c r="A16" s="26"/>
      <c r="B16" s="64"/>
      <c r="C16" s="64"/>
      <c r="D16" s="26"/>
      <c r="E16" s="26"/>
      <c r="F16" s="26"/>
      <c r="G16" s="31" t="s">
        <v>189</v>
      </c>
      <c r="H16" s="28">
        <f>125*H15</f>
        <v>57228.260869565216</v>
      </c>
      <c r="I16" s="26"/>
    </row>
    <row r="17" spans="1:9" ht="15" x14ac:dyDescent="0.2">
      <c r="A17" s="26"/>
      <c r="B17" s="64" t="s">
        <v>183</v>
      </c>
      <c r="C17" s="64"/>
      <c r="D17" s="26" t="s">
        <v>181</v>
      </c>
      <c r="E17" s="26" t="s">
        <v>192</v>
      </c>
      <c r="F17" s="26" t="s">
        <v>184</v>
      </c>
      <c r="G17" s="34" t="s">
        <v>188</v>
      </c>
      <c r="H17" s="35">
        <f>792*36*0.25*150/(2000*1.15)</f>
        <v>464.86956521739131</v>
      </c>
      <c r="I17" s="26"/>
    </row>
    <row r="18" spans="1:9" ht="15" x14ac:dyDescent="0.2">
      <c r="A18" s="26"/>
      <c r="B18" s="64" t="s">
        <v>183</v>
      </c>
      <c r="C18" s="64"/>
      <c r="D18" s="26" t="s">
        <v>190</v>
      </c>
      <c r="E18" s="26" t="s">
        <v>191</v>
      </c>
      <c r="F18" s="26" t="s">
        <v>184</v>
      </c>
      <c r="G18" s="34" t="s">
        <v>188</v>
      </c>
      <c r="H18" s="35">
        <f>1695*36*0.25*150/(2000*1.15)</f>
        <v>994.89130434782612</v>
      </c>
      <c r="I18" s="26"/>
    </row>
    <row r="19" spans="1:9" ht="15" x14ac:dyDescent="0.2">
      <c r="A19" s="26"/>
      <c r="B19" s="31"/>
      <c r="C19" s="26"/>
      <c r="D19" s="26"/>
      <c r="E19" s="26"/>
      <c r="F19" s="26"/>
      <c r="G19" s="34"/>
      <c r="H19" s="36">
        <f>((H17+H18)*125)</f>
        <v>182470.10869565219</v>
      </c>
      <c r="I19" s="26"/>
    </row>
    <row r="20" spans="1:9" ht="15" x14ac:dyDescent="0.2">
      <c r="A20" s="26"/>
      <c r="B20" s="31"/>
      <c r="C20" s="26"/>
      <c r="D20" s="26"/>
      <c r="E20" s="26"/>
      <c r="F20" s="26"/>
      <c r="G20" s="34"/>
      <c r="H20" s="29">
        <f>H14+H16+H19</f>
        <v>327619.56521739135</v>
      </c>
      <c r="I20" s="26"/>
    </row>
    <row r="21" spans="1:9" ht="15" x14ac:dyDescent="0.2">
      <c r="A21" s="26"/>
      <c r="B21" s="26"/>
      <c r="C21" s="26"/>
      <c r="D21" s="26"/>
      <c r="E21" s="26"/>
      <c r="F21" s="26"/>
      <c r="G21" s="26"/>
      <c r="H21" s="26"/>
      <c r="I21" s="26"/>
    </row>
    <row r="22" spans="1:9" ht="15.75" x14ac:dyDescent="0.25">
      <c r="A22" s="26"/>
      <c r="B22" s="32" t="s">
        <v>198</v>
      </c>
      <c r="C22" s="26"/>
      <c r="D22" s="26"/>
      <c r="E22" s="26"/>
      <c r="F22" s="27" t="s">
        <v>246</v>
      </c>
      <c r="G22" s="26"/>
      <c r="H22" s="28"/>
      <c r="I22" s="26"/>
    </row>
    <row r="23" spans="1:9" ht="15" x14ac:dyDescent="0.2">
      <c r="A23" s="26"/>
      <c r="B23" s="26"/>
      <c r="C23" s="26"/>
      <c r="D23" s="26"/>
      <c r="E23" s="26"/>
      <c r="F23" s="26"/>
      <c r="G23" s="26"/>
      <c r="H23" s="26"/>
      <c r="I23" s="26"/>
    </row>
    <row r="24" spans="1:9" ht="15.75" x14ac:dyDescent="0.25">
      <c r="A24" s="26"/>
      <c r="B24" s="27" t="s">
        <v>210</v>
      </c>
      <c r="C24" s="26"/>
      <c r="D24" s="26"/>
      <c r="E24" s="26"/>
      <c r="F24" s="26"/>
      <c r="G24" s="26"/>
      <c r="H24" s="26"/>
      <c r="I24" s="26"/>
    </row>
    <row r="25" spans="1:9" ht="15" x14ac:dyDescent="0.2">
      <c r="A25" s="26"/>
      <c r="B25" s="64" t="s">
        <v>199</v>
      </c>
      <c r="C25" s="64"/>
      <c r="D25" s="26" t="s">
        <v>200</v>
      </c>
      <c r="E25" s="26" t="s">
        <v>202</v>
      </c>
      <c r="F25" s="26" t="s">
        <v>35</v>
      </c>
      <c r="G25" s="26"/>
      <c r="H25" s="28">
        <v>12400</v>
      </c>
      <c r="I25" s="26"/>
    </row>
    <row r="26" spans="1:9" ht="15" x14ac:dyDescent="0.2">
      <c r="A26" s="26"/>
      <c r="B26" s="64" t="s">
        <v>201</v>
      </c>
      <c r="C26" s="64"/>
      <c r="D26" s="26" t="s">
        <v>203</v>
      </c>
      <c r="E26" s="26" t="s">
        <v>204</v>
      </c>
      <c r="F26" s="26" t="s">
        <v>205</v>
      </c>
      <c r="G26" s="26"/>
      <c r="H26" s="28">
        <v>61740</v>
      </c>
      <c r="I26" s="26"/>
    </row>
    <row r="27" spans="1:9" ht="15" x14ac:dyDescent="0.2">
      <c r="A27" s="26"/>
      <c r="B27" s="64" t="s">
        <v>206</v>
      </c>
      <c r="C27" s="64"/>
      <c r="D27" s="26" t="s">
        <v>207</v>
      </c>
      <c r="E27" s="26" t="s">
        <v>208</v>
      </c>
      <c r="F27" s="26" t="s">
        <v>205</v>
      </c>
      <c r="G27" s="26"/>
      <c r="H27" s="28">
        <v>8694</v>
      </c>
      <c r="I27" s="26"/>
    </row>
    <row r="28" spans="1:9" ht="15" x14ac:dyDescent="0.2">
      <c r="A28" s="26"/>
      <c r="B28" s="26"/>
      <c r="C28" s="26"/>
      <c r="D28" s="26"/>
      <c r="E28" s="26"/>
      <c r="F28" s="26"/>
      <c r="G28" s="26"/>
      <c r="H28" s="29">
        <f>SUM(H25:H27)</f>
        <v>82834</v>
      </c>
      <c r="I28" s="26"/>
    </row>
    <row r="29" spans="1:9" ht="15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ht="15" x14ac:dyDescent="0.2">
      <c r="A30" s="26"/>
      <c r="B30" s="26"/>
      <c r="C30" s="26"/>
      <c r="D30" s="26"/>
      <c r="E30" s="26"/>
      <c r="F30" s="26"/>
      <c r="G30" s="26"/>
      <c r="H30" s="28"/>
      <c r="I30" s="26"/>
    </row>
    <row r="31" spans="1:9" ht="15.75" x14ac:dyDescent="0.25">
      <c r="A31" s="26"/>
      <c r="B31" s="27" t="s">
        <v>211</v>
      </c>
      <c r="C31" s="26"/>
      <c r="D31" s="26"/>
      <c r="E31" s="26"/>
      <c r="F31" s="26"/>
      <c r="G31" s="26"/>
      <c r="H31" s="28"/>
      <c r="I31" s="26"/>
    </row>
    <row r="32" spans="1:9" ht="15" x14ac:dyDescent="0.2">
      <c r="A32" s="26"/>
      <c r="B32" s="64" t="s">
        <v>212</v>
      </c>
      <c r="C32" s="64"/>
      <c r="D32" s="26" t="s">
        <v>213</v>
      </c>
      <c r="E32" s="26" t="s">
        <v>214</v>
      </c>
      <c r="F32" s="26" t="s">
        <v>215</v>
      </c>
      <c r="G32" s="26"/>
      <c r="H32" s="28">
        <v>22216</v>
      </c>
      <c r="I32" s="26"/>
    </row>
    <row r="33" spans="1:9" ht="15" x14ac:dyDescent="0.2">
      <c r="A33" s="26"/>
      <c r="B33" s="64" t="s">
        <v>216</v>
      </c>
      <c r="C33" s="64"/>
      <c r="D33" s="26" t="s">
        <v>195</v>
      </c>
      <c r="E33" s="26" t="s">
        <v>181</v>
      </c>
      <c r="F33" s="26" t="s">
        <v>217</v>
      </c>
      <c r="G33" s="26"/>
      <c r="H33" s="28">
        <v>25514</v>
      </c>
      <c r="I33" s="26"/>
    </row>
    <row r="34" spans="1:9" ht="15" x14ac:dyDescent="0.2">
      <c r="A34" s="26"/>
      <c r="B34" s="64" t="s">
        <v>218</v>
      </c>
      <c r="C34" s="64"/>
      <c r="D34" s="26" t="s">
        <v>219</v>
      </c>
      <c r="E34" s="26" t="s">
        <v>186</v>
      </c>
      <c r="F34" s="26" t="s">
        <v>217</v>
      </c>
      <c r="G34" s="26"/>
      <c r="H34" s="28">
        <v>31241</v>
      </c>
      <c r="I34" s="26"/>
    </row>
    <row r="35" spans="1:9" ht="15" x14ac:dyDescent="0.2">
      <c r="A35" s="26"/>
      <c r="B35" s="64" t="s">
        <v>220</v>
      </c>
      <c r="C35" s="64"/>
      <c r="D35" s="26" t="s">
        <v>221</v>
      </c>
      <c r="E35" s="26" t="s">
        <v>202</v>
      </c>
      <c r="F35" s="26" t="s">
        <v>217</v>
      </c>
      <c r="G35" s="26"/>
      <c r="H35" s="28">
        <v>27007</v>
      </c>
      <c r="I35" s="26"/>
    </row>
    <row r="36" spans="1:9" ht="15" x14ac:dyDescent="0.2">
      <c r="A36" s="26"/>
      <c r="B36" s="64" t="s">
        <v>222</v>
      </c>
      <c r="C36" s="64"/>
      <c r="D36" s="26" t="s">
        <v>190</v>
      </c>
      <c r="E36" s="26" t="s">
        <v>223</v>
      </c>
      <c r="F36" s="26" t="s">
        <v>217</v>
      </c>
      <c r="G36" s="26"/>
      <c r="H36" s="28">
        <v>34011</v>
      </c>
      <c r="I36" s="26"/>
    </row>
    <row r="37" spans="1:9" ht="15" x14ac:dyDescent="0.2">
      <c r="A37" s="26"/>
      <c r="B37" s="64" t="s">
        <v>222</v>
      </c>
      <c r="C37" s="64"/>
      <c r="D37" s="26" t="s">
        <v>202</v>
      </c>
      <c r="E37" s="26" t="s">
        <v>223</v>
      </c>
      <c r="F37" s="26" t="s">
        <v>217</v>
      </c>
      <c r="G37" s="26"/>
      <c r="H37" s="28">
        <v>55607</v>
      </c>
      <c r="I37" s="26"/>
    </row>
    <row r="38" spans="1:9" ht="15" x14ac:dyDescent="0.2">
      <c r="A38" s="26"/>
      <c r="B38" s="26"/>
      <c r="C38" s="26"/>
      <c r="D38" s="26"/>
      <c r="E38" s="26"/>
      <c r="F38" s="26"/>
      <c r="G38" s="26"/>
      <c r="H38" s="36"/>
      <c r="I38" s="26"/>
    </row>
    <row r="39" spans="1:9" ht="15" x14ac:dyDescent="0.2">
      <c r="A39" s="26"/>
      <c r="B39" s="26"/>
      <c r="C39" s="26"/>
      <c r="D39" s="26"/>
      <c r="E39" s="26"/>
      <c r="F39" s="26"/>
      <c r="G39" s="26"/>
      <c r="H39" s="29">
        <f>SUM(H32:H38)</f>
        <v>195596</v>
      </c>
      <c r="I39" s="26"/>
    </row>
    <row r="40" spans="1:9" ht="15.75" x14ac:dyDescent="0.25">
      <c r="A40" s="26"/>
      <c r="B40" s="27" t="s">
        <v>254</v>
      </c>
      <c r="C40" s="26"/>
      <c r="D40" s="26"/>
      <c r="E40" s="26"/>
      <c r="F40" s="26"/>
      <c r="G40" s="26"/>
      <c r="H40" s="28"/>
      <c r="I40" s="26"/>
    </row>
    <row r="41" spans="1:9" ht="15" x14ac:dyDescent="0.2">
      <c r="A41" s="26"/>
      <c r="B41" s="64" t="s">
        <v>226</v>
      </c>
      <c r="C41" s="64"/>
      <c r="D41" s="26" t="s">
        <v>227</v>
      </c>
      <c r="E41" s="26" t="s">
        <v>228</v>
      </c>
      <c r="F41" s="26" t="s">
        <v>229</v>
      </c>
      <c r="G41" s="26"/>
      <c r="H41" s="28">
        <v>9557</v>
      </c>
      <c r="I41" s="26"/>
    </row>
    <row r="42" spans="1:9" ht="15" x14ac:dyDescent="0.2">
      <c r="A42" s="26"/>
      <c r="B42" s="64" t="s">
        <v>230</v>
      </c>
      <c r="C42" s="64"/>
      <c r="D42" s="26" t="s">
        <v>181</v>
      </c>
      <c r="E42" s="26" t="s">
        <v>192</v>
      </c>
      <c r="F42" s="26" t="s">
        <v>229</v>
      </c>
      <c r="G42" s="26"/>
      <c r="H42" s="28">
        <v>2259</v>
      </c>
      <c r="I42" s="26"/>
    </row>
    <row r="43" spans="1:9" ht="15" x14ac:dyDescent="0.2">
      <c r="A43" s="26"/>
      <c r="B43" s="64" t="s">
        <v>242</v>
      </c>
      <c r="C43" s="64"/>
      <c r="D43" s="26" t="s">
        <v>186</v>
      </c>
      <c r="E43" s="26" t="s">
        <v>181</v>
      </c>
      <c r="F43" s="26" t="s">
        <v>229</v>
      </c>
      <c r="G43" s="26"/>
      <c r="H43" s="28">
        <v>4459</v>
      </c>
      <c r="I43" s="26"/>
    </row>
    <row r="44" spans="1:9" ht="15" x14ac:dyDescent="0.2">
      <c r="A44" s="26"/>
      <c r="B44" s="64" t="s">
        <v>223</v>
      </c>
      <c r="C44" s="64"/>
      <c r="D44" s="26" t="s">
        <v>249</v>
      </c>
      <c r="E44" s="26" t="s">
        <v>225</v>
      </c>
      <c r="F44" s="26" t="s">
        <v>229</v>
      </c>
      <c r="G44" s="26"/>
      <c r="H44" s="28">
        <v>5622</v>
      </c>
      <c r="I44" s="26"/>
    </row>
    <row r="45" spans="1:9" ht="15" x14ac:dyDescent="0.2">
      <c r="A45" s="26"/>
      <c r="B45" s="64" t="s">
        <v>250</v>
      </c>
      <c r="C45" s="64"/>
      <c r="D45" s="26" t="s">
        <v>233</v>
      </c>
      <c r="E45" s="26" t="s">
        <v>234</v>
      </c>
      <c r="F45" s="26" t="s">
        <v>229</v>
      </c>
      <c r="G45" s="26"/>
      <c r="H45" s="28">
        <v>4779</v>
      </c>
      <c r="I45" s="26"/>
    </row>
    <row r="46" spans="1:9" ht="15" x14ac:dyDescent="0.2">
      <c r="A46" s="26"/>
      <c r="B46" s="64" t="s">
        <v>181</v>
      </c>
      <c r="C46" s="64"/>
      <c r="D46" s="26" t="s">
        <v>251</v>
      </c>
      <c r="E46" s="26" t="s">
        <v>252</v>
      </c>
      <c r="F46" s="26" t="s">
        <v>229</v>
      </c>
      <c r="G46" s="26"/>
      <c r="H46" s="28">
        <v>3902</v>
      </c>
      <c r="I46" s="26"/>
    </row>
    <row r="47" spans="1:9" ht="15" x14ac:dyDescent="0.2">
      <c r="A47" s="26"/>
      <c r="B47" s="64" t="s">
        <v>253</v>
      </c>
      <c r="C47" s="64"/>
      <c r="D47" s="26" t="s">
        <v>251</v>
      </c>
      <c r="E47" s="26" t="s">
        <v>209</v>
      </c>
      <c r="F47" s="26" t="s">
        <v>229</v>
      </c>
      <c r="G47" s="26"/>
      <c r="H47" s="36">
        <v>6000</v>
      </c>
      <c r="I47" s="26"/>
    </row>
    <row r="48" spans="1:9" ht="15" x14ac:dyDescent="0.2">
      <c r="A48" s="26"/>
      <c r="B48" s="26"/>
      <c r="C48" s="26"/>
      <c r="D48" s="26"/>
      <c r="E48" s="26"/>
      <c r="F48" s="26"/>
      <c r="G48" s="26"/>
      <c r="H48" s="29">
        <f>SUM(H41:H47)</f>
        <v>36578</v>
      </c>
      <c r="I48" s="26"/>
    </row>
    <row r="49" spans="1:9" ht="15" x14ac:dyDescent="0.2">
      <c r="A49" s="26"/>
      <c r="B49" s="26"/>
      <c r="C49" s="26"/>
      <c r="D49" s="26"/>
      <c r="E49" s="26"/>
      <c r="F49" s="26"/>
      <c r="G49" s="26"/>
      <c r="H49" s="28"/>
      <c r="I49" s="26"/>
    </row>
    <row r="50" spans="1:9" ht="15" x14ac:dyDescent="0.2">
      <c r="A50" s="26"/>
      <c r="B50" s="64" t="s">
        <v>201</v>
      </c>
      <c r="C50" s="64"/>
      <c r="D50" s="26" t="s">
        <v>186</v>
      </c>
      <c r="E50" s="26" t="s">
        <v>181</v>
      </c>
      <c r="F50" s="26" t="s">
        <v>232</v>
      </c>
      <c r="G50" s="26"/>
      <c r="H50" s="28">
        <v>101</v>
      </c>
      <c r="I50" s="26"/>
    </row>
    <row r="51" spans="1:9" ht="15" x14ac:dyDescent="0.2">
      <c r="A51" s="26"/>
      <c r="B51" s="64" t="s">
        <v>185</v>
      </c>
      <c r="C51" s="64"/>
      <c r="D51" s="26" t="s">
        <v>233</v>
      </c>
      <c r="E51" s="26" t="s">
        <v>190</v>
      </c>
      <c r="F51" s="26" t="s">
        <v>232</v>
      </c>
      <c r="G51" s="26"/>
      <c r="H51" s="28">
        <v>65</v>
      </c>
      <c r="I51" s="26"/>
    </row>
    <row r="52" spans="1:9" ht="15" x14ac:dyDescent="0.2">
      <c r="A52" s="26"/>
      <c r="B52" s="64" t="s">
        <v>194</v>
      </c>
      <c r="C52" s="64"/>
      <c r="D52" s="26" t="s">
        <v>233</v>
      </c>
      <c r="E52" s="26" t="s">
        <v>234</v>
      </c>
      <c r="F52" s="26" t="s">
        <v>232</v>
      </c>
      <c r="G52" s="26"/>
      <c r="H52" s="28">
        <v>71</v>
      </c>
      <c r="I52" s="26"/>
    </row>
    <row r="53" spans="1:9" ht="15" x14ac:dyDescent="0.2">
      <c r="A53" s="26"/>
      <c r="B53" s="64" t="s">
        <v>222</v>
      </c>
      <c r="C53" s="64"/>
      <c r="D53" s="26" t="s">
        <v>224</v>
      </c>
      <c r="E53" s="26" t="s">
        <v>202</v>
      </c>
      <c r="F53" s="26" t="s">
        <v>232</v>
      </c>
      <c r="G53" s="26"/>
      <c r="H53" s="28">
        <v>60</v>
      </c>
      <c r="I53" s="26"/>
    </row>
    <row r="54" spans="1:9" ht="15" x14ac:dyDescent="0.2">
      <c r="A54" s="26"/>
      <c r="B54" s="64" t="s">
        <v>235</v>
      </c>
      <c r="C54" s="64"/>
      <c r="D54" s="26" t="s">
        <v>233</v>
      </c>
      <c r="E54" s="26" t="s">
        <v>236</v>
      </c>
      <c r="F54" s="26" t="s">
        <v>232</v>
      </c>
      <c r="G54" s="26"/>
      <c r="H54" s="28">
        <v>72</v>
      </c>
      <c r="I54" s="26"/>
    </row>
    <row r="55" spans="1:9" ht="15" x14ac:dyDescent="0.2">
      <c r="A55" s="26"/>
      <c r="B55" s="64" t="s">
        <v>230</v>
      </c>
      <c r="C55" s="64"/>
      <c r="D55" s="26" t="s">
        <v>233</v>
      </c>
      <c r="E55" s="26" t="s">
        <v>234</v>
      </c>
      <c r="F55" s="26" t="s">
        <v>232</v>
      </c>
      <c r="G55" s="26"/>
      <c r="H55" s="28">
        <v>92</v>
      </c>
      <c r="I55" s="26"/>
    </row>
    <row r="56" spans="1:9" ht="15" x14ac:dyDescent="0.2">
      <c r="A56" s="26"/>
      <c r="B56" s="64" t="s">
        <v>237</v>
      </c>
      <c r="C56" s="64"/>
      <c r="D56" s="26" t="s">
        <v>238</v>
      </c>
      <c r="E56" s="26" t="s">
        <v>192</v>
      </c>
      <c r="F56" s="26" t="s">
        <v>232</v>
      </c>
      <c r="G56" s="26"/>
      <c r="H56" s="28">
        <v>42</v>
      </c>
      <c r="I56" s="26"/>
    </row>
    <row r="57" spans="1:9" ht="15" x14ac:dyDescent="0.2">
      <c r="A57" s="26"/>
      <c r="B57" s="64" t="s">
        <v>197</v>
      </c>
      <c r="C57" s="64"/>
      <c r="D57" s="26" t="s">
        <v>193</v>
      </c>
      <c r="E57" s="26" t="s">
        <v>239</v>
      </c>
      <c r="F57" s="26" t="s">
        <v>232</v>
      </c>
      <c r="G57" s="26"/>
      <c r="H57" s="28">
        <v>34</v>
      </c>
      <c r="I57" s="26"/>
    </row>
    <row r="58" spans="1:9" ht="15" x14ac:dyDescent="0.2">
      <c r="A58" s="26"/>
      <c r="B58" s="64" t="s">
        <v>192</v>
      </c>
      <c r="C58" s="64"/>
      <c r="D58" s="26" t="s">
        <v>196</v>
      </c>
      <c r="E58" s="26" t="s">
        <v>124</v>
      </c>
      <c r="F58" s="26" t="s">
        <v>232</v>
      </c>
      <c r="G58" s="26"/>
      <c r="H58" s="28">
        <v>73</v>
      </c>
      <c r="I58" s="26"/>
    </row>
    <row r="59" spans="1:9" ht="15" x14ac:dyDescent="0.2">
      <c r="A59" s="26"/>
      <c r="B59" s="64" t="s">
        <v>223</v>
      </c>
      <c r="C59" s="64"/>
      <c r="D59" s="26" t="s">
        <v>225</v>
      </c>
      <c r="E59" s="26" t="s">
        <v>202</v>
      </c>
      <c r="F59" s="26" t="s">
        <v>232</v>
      </c>
      <c r="G59" s="26"/>
      <c r="H59" s="28">
        <v>164</v>
      </c>
      <c r="I59" s="26"/>
    </row>
    <row r="60" spans="1:9" ht="15" x14ac:dyDescent="0.2">
      <c r="A60" s="26"/>
      <c r="B60" s="64" t="s">
        <v>240</v>
      </c>
      <c r="C60" s="64"/>
      <c r="D60" s="26" t="s">
        <v>193</v>
      </c>
      <c r="E60" s="26" t="s">
        <v>219</v>
      </c>
      <c r="F60" s="26" t="s">
        <v>232</v>
      </c>
      <c r="G60" s="26"/>
      <c r="H60" s="28">
        <v>144</v>
      </c>
      <c r="I60" s="26"/>
    </row>
    <row r="61" spans="1:9" ht="15" x14ac:dyDescent="0.2">
      <c r="A61" s="26"/>
      <c r="B61" s="64" t="s">
        <v>214</v>
      </c>
      <c r="C61" s="64"/>
      <c r="D61" s="26" t="s">
        <v>224</v>
      </c>
      <c r="E61" s="26" t="s">
        <v>208</v>
      </c>
      <c r="F61" s="26" t="s">
        <v>232</v>
      </c>
      <c r="G61" s="26"/>
      <c r="H61" s="28">
        <v>22</v>
      </c>
      <c r="I61" s="26"/>
    </row>
    <row r="62" spans="1:9" ht="15" x14ac:dyDescent="0.2">
      <c r="A62" s="26"/>
      <c r="B62" s="64" t="s">
        <v>241</v>
      </c>
      <c r="C62" s="64"/>
      <c r="D62" s="26" t="s">
        <v>242</v>
      </c>
      <c r="E62" s="26" t="s">
        <v>243</v>
      </c>
      <c r="F62" s="26" t="s">
        <v>232</v>
      </c>
      <c r="G62" s="26"/>
      <c r="H62" s="36">
        <v>16</v>
      </c>
      <c r="I62" s="26"/>
    </row>
    <row r="63" spans="1:9" ht="15" x14ac:dyDescent="0.2">
      <c r="A63" s="26"/>
      <c r="B63" s="26"/>
      <c r="C63" s="26"/>
      <c r="D63" s="26"/>
      <c r="E63" s="26"/>
      <c r="F63" s="26"/>
      <c r="G63" s="26"/>
      <c r="H63" s="29">
        <f>SUM(H50:H62)</f>
        <v>956</v>
      </c>
      <c r="I63" s="26"/>
    </row>
    <row r="64" spans="1:9" ht="15" x14ac:dyDescent="0.2">
      <c r="A64" s="26"/>
      <c r="B64" s="26"/>
      <c r="C64" s="26"/>
      <c r="D64" s="26"/>
      <c r="E64" s="26"/>
      <c r="F64" s="26"/>
      <c r="G64" s="26"/>
      <c r="H64" s="26"/>
      <c r="I64" s="26"/>
    </row>
    <row r="65" spans="1:11" ht="15.75" x14ac:dyDescent="0.25">
      <c r="A65" s="26"/>
      <c r="B65" s="65" t="s">
        <v>248</v>
      </c>
      <c r="C65" s="65"/>
      <c r="D65" s="26" t="s">
        <v>194</v>
      </c>
      <c r="E65" s="26" t="s">
        <v>209</v>
      </c>
      <c r="F65" s="26" t="s">
        <v>259</v>
      </c>
      <c r="G65" s="26"/>
      <c r="H65" s="29">
        <v>55000</v>
      </c>
      <c r="I65" s="26"/>
    </row>
    <row r="66" spans="1:11" ht="15" x14ac:dyDescent="0.2">
      <c r="A66" s="26"/>
      <c r="B66" s="26"/>
      <c r="C66" s="26"/>
      <c r="D66" s="26"/>
      <c r="E66" s="26"/>
      <c r="F66" s="26"/>
      <c r="G66" s="26"/>
      <c r="H66" s="26"/>
      <c r="I66" s="26"/>
    </row>
    <row r="67" spans="1:11" ht="15.75" x14ac:dyDescent="0.25">
      <c r="A67" s="26"/>
      <c r="B67" s="66" t="s">
        <v>265</v>
      </c>
      <c r="C67" s="66"/>
      <c r="D67" s="26"/>
      <c r="E67" s="26"/>
      <c r="F67" s="26"/>
      <c r="G67" s="26"/>
      <c r="H67" s="29">
        <v>20000</v>
      </c>
      <c r="I67" s="26"/>
    </row>
    <row r="68" spans="1:11" ht="15" x14ac:dyDescent="0.2">
      <c r="A68" s="26"/>
      <c r="B68" s="37"/>
      <c r="C68" s="37"/>
      <c r="D68" s="26"/>
      <c r="E68" s="26"/>
      <c r="F68" s="26"/>
      <c r="G68" s="26"/>
      <c r="H68" s="26"/>
      <c r="I68" s="26"/>
    </row>
    <row r="69" spans="1:11" ht="15" x14ac:dyDescent="0.2">
      <c r="A69" s="26"/>
      <c r="B69" s="37"/>
      <c r="C69" s="37"/>
      <c r="D69" s="26"/>
      <c r="E69" s="26"/>
      <c r="F69" s="26"/>
      <c r="G69" s="26" t="s">
        <v>260</v>
      </c>
      <c r="H69" s="38">
        <f>H20+H28+H39+H48+H63+H65+H67</f>
        <v>718583.56521739135</v>
      </c>
      <c r="I69" s="26"/>
      <c r="K69" s="12"/>
    </row>
    <row r="70" spans="1:11" ht="15" x14ac:dyDescent="0.2">
      <c r="A70" s="26"/>
      <c r="B70" s="37"/>
      <c r="C70" s="37"/>
      <c r="D70" s="26"/>
      <c r="E70" s="26"/>
      <c r="F70" s="26"/>
      <c r="G70" s="26" t="s">
        <v>263</v>
      </c>
      <c r="H70" s="39">
        <f>H69*0.15</f>
        <v>107787.53478260869</v>
      </c>
      <c r="I70" s="26"/>
      <c r="K70" s="12"/>
    </row>
    <row r="71" spans="1:11" ht="15" x14ac:dyDescent="0.2">
      <c r="A71" s="26"/>
      <c r="B71" s="26"/>
      <c r="C71" s="37"/>
      <c r="D71" s="26"/>
      <c r="E71" s="26"/>
      <c r="F71" s="26"/>
      <c r="G71" s="26"/>
      <c r="H71" s="40"/>
      <c r="I71" s="26"/>
    </row>
    <row r="72" spans="1:11" ht="15" x14ac:dyDescent="0.2">
      <c r="A72" s="26"/>
      <c r="B72" s="26"/>
      <c r="C72" s="37"/>
      <c r="D72" s="26"/>
      <c r="E72" s="26"/>
      <c r="F72" s="26"/>
      <c r="G72" s="34" t="s">
        <v>261</v>
      </c>
      <c r="H72" s="40">
        <f>734000*0.25</f>
        <v>183500</v>
      </c>
      <c r="I72" s="28"/>
    </row>
    <row r="73" spans="1:11" ht="15" x14ac:dyDescent="0.2">
      <c r="A73" s="26"/>
      <c r="B73" s="37"/>
      <c r="C73" s="37"/>
      <c r="D73" s="26"/>
      <c r="E73" s="26"/>
      <c r="F73" s="26"/>
      <c r="G73" s="26"/>
      <c r="H73" s="40"/>
      <c r="I73" s="26"/>
    </row>
    <row r="74" spans="1:11" ht="15" x14ac:dyDescent="0.2">
      <c r="A74" s="26"/>
      <c r="B74" s="26"/>
      <c r="C74" s="26"/>
      <c r="D74" s="26"/>
      <c r="E74" s="26"/>
      <c r="F74" s="26"/>
      <c r="G74" s="34" t="s">
        <v>262</v>
      </c>
      <c r="H74" s="28">
        <f>H69+H70+H72</f>
        <v>1009871.1000000001</v>
      </c>
      <c r="I74" s="26"/>
    </row>
    <row r="75" spans="1:11" x14ac:dyDescent="0.2">
      <c r="H75" s="16"/>
    </row>
    <row r="76" spans="1:11" x14ac:dyDescent="0.2">
      <c r="H76" s="16"/>
    </row>
    <row r="77" spans="1:11" x14ac:dyDescent="0.2">
      <c r="H77" s="12"/>
    </row>
    <row r="79" spans="1:11" x14ac:dyDescent="0.2">
      <c r="G79" s="25"/>
    </row>
  </sheetData>
  <mergeCells count="38">
    <mergeCell ref="B65:C65"/>
    <mergeCell ref="B67:C67"/>
    <mergeCell ref="B57:C57"/>
    <mergeCell ref="B58:C58"/>
    <mergeCell ref="B59:C59"/>
    <mergeCell ref="B60:C60"/>
    <mergeCell ref="B61:C61"/>
    <mergeCell ref="B62:C62"/>
    <mergeCell ref="B56:C56"/>
    <mergeCell ref="B43:C43"/>
    <mergeCell ref="B44:C44"/>
    <mergeCell ref="B45:C45"/>
    <mergeCell ref="B46:C46"/>
    <mergeCell ref="B47:C47"/>
    <mergeCell ref="B50:C50"/>
    <mergeCell ref="B51:C51"/>
    <mergeCell ref="B52:C52"/>
    <mergeCell ref="B53:C53"/>
    <mergeCell ref="B54:C54"/>
    <mergeCell ref="B55:C55"/>
    <mergeCell ref="B42:C42"/>
    <mergeCell ref="B18:C18"/>
    <mergeCell ref="B25:C25"/>
    <mergeCell ref="B26:C26"/>
    <mergeCell ref="B27:C27"/>
    <mergeCell ref="B32:C32"/>
    <mergeCell ref="B33:C33"/>
    <mergeCell ref="B34:C34"/>
    <mergeCell ref="B35:C35"/>
    <mergeCell ref="B36:C36"/>
    <mergeCell ref="B37:C37"/>
    <mergeCell ref="B41:C41"/>
    <mergeCell ref="B17:C17"/>
    <mergeCell ref="B9:C9"/>
    <mergeCell ref="B13:C13"/>
    <mergeCell ref="B14:C14"/>
    <mergeCell ref="B15:C15"/>
    <mergeCell ref="B16:C16"/>
  </mergeCells>
  <phoneticPr fontId="0" type="noConversion"/>
  <pageMargins left="0.5" right="0.5" top="0.5" bottom="0.5" header="0.5" footer="0.5"/>
  <pageSetup scale="48" orientation="landscape" r:id="rId1"/>
  <headerFooter alignWithMargins="0">
    <oddHeader xml:space="preserve">&amp;C2014 Pavement Rehabilitation Project- EXHIBIT "A"
</oddHeader>
    <oddFooter>&amp;LPrepared by : A. Bernardes</oddFooter>
  </headerFooter>
  <ignoredErrors>
    <ignoredError sqref="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PavementMoratorium</vt:lpstr>
      <vt:lpstr>1998-2012</vt:lpstr>
      <vt:lpstr>2013-2014</vt:lpstr>
      <vt:lpstr>'1998-2012'!Print_Area</vt:lpstr>
      <vt:lpstr>'2013-2014'!Print_Area</vt:lpstr>
      <vt:lpstr>'1998-2012'!Print_Titles</vt:lpstr>
      <vt:lpstr>PavementMoratorium!Print_Titles</vt:lpstr>
    </vt:vector>
  </TitlesOfParts>
  <Company>Zyntec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Jamira Johnson</cp:lastModifiedBy>
  <cp:lastPrinted>2019-07-22T22:50:56Z</cp:lastPrinted>
  <dcterms:created xsi:type="dcterms:W3CDTF">2006-01-24T14:49:22Z</dcterms:created>
  <dcterms:modified xsi:type="dcterms:W3CDTF">2019-07-23T21:08:31Z</dcterms:modified>
</cp:coreProperties>
</file>